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9900" activeTab="1"/>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一般公共预算支出表" sheetId="10" r:id="rId10"/>
    <sheet name="9-1财政拨款收支总表" sheetId="11" r:id="rId11"/>
    <sheet name="9-2财政拨款支出表" sheetId="12" r:id="rId12"/>
    <sheet name="10纳入预算管理的行政事业性收费支出预算明细表" sheetId="13" r:id="rId13"/>
    <sheet name="11纳入预算管理的政府性基金" sheetId="14" r:id="rId14"/>
    <sheet name="12国有资本经营支出" sheetId="15" r:id="rId15"/>
    <sheet name="13纳入专户管理的行政事业性收费支出预算明细表" sheetId="16" r:id="rId16"/>
    <sheet name="14-1一般公共预算基本支出表（按功能分类）" sheetId="17" r:id="rId17"/>
    <sheet name="14-2一般公共预算基本支出表（按政府经济）" sheetId="18" r:id="rId18"/>
    <sheet name="15一般公共预算基本支出表（按部门经济）" sheetId="19" r:id="rId19"/>
    <sheet name="16一般公共预算“三公”经费" sheetId="20" r:id="rId20"/>
    <sheet name="17项目支出表" sheetId="21" r:id="rId21"/>
    <sheet name="18项目支出表（债务）" sheetId="22" r:id="rId22"/>
    <sheet name="19政府采购表" sheetId="23" r:id="rId23"/>
    <sheet name="20购买服务表" sheetId="24" r:id="rId24"/>
    <sheet name="21机关运行经费" sheetId="25" r:id="rId25"/>
    <sheet name="22绩效情况表" sheetId="26" r:id="rId26"/>
    <sheet name="预算公开情况信息反馈表（非公开样本）" sheetId="27" r:id="rId27"/>
  </sheets>
  <externalReferences>
    <externalReference r:id="rId30"/>
  </externalReferences>
  <definedNames>
    <definedName name="_xlnm.Print_Area" localSheetId="12">'10纳入预算管理的行政事业性收费支出预算明细表'!$A$1:$J$15</definedName>
    <definedName name="_xlnm.Print_Area" localSheetId="13">'11纳入预算管理的政府性基金'!$A$1:$J$7</definedName>
    <definedName name="_xlnm.Print_Area" localSheetId="15">'13纳入专户管理的行政事业性收费支出预算明细表'!$A$1:$J$8</definedName>
    <definedName name="_xlnm.Print_Area" localSheetId="17">'14-2一般公共预算基本支出表（按政府经济）'!$A$1:$D$22</definedName>
    <definedName name="_xlnm.Print_Area" localSheetId="18">'15一般公共预算基本支出表（按部门经济）'!$A$1:$D$46</definedName>
    <definedName name="_xlnm.Print_Area" localSheetId="19">'16一般公共预算“三公”经费'!$A$1:$C$11</definedName>
    <definedName name="_xlnm.Print_Area" localSheetId="20">'17项目支出表'!$A$1:$N$39</definedName>
    <definedName name="_xlnm.Print_Area" localSheetId="21">'18项目支出表（债务）'!$A$1:$N$8</definedName>
    <definedName name="_xlnm.Print_Area" localSheetId="22">'19政府采购表'!$A$1:$L$8</definedName>
    <definedName name="_xlnm.Print_Area" localSheetId="2">'1部门收支总表'!$A$1:$L$45</definedName>
    <definedName name="_xlnm.Print_Area" localSheetId="23">'20购买服务表'!$A$1:$M$8</definedName>
    <definedName name="_xlnm.Print_Area" localSheetId="24">'21机关运行经费'!$A$1:$F$11</definedName>
    <definedName name="_xlnm.Print_Area" localSheetId="25">'22绩效情况表'!$A$1:$U$30</definedName>
    <definedName name="_xlnm.Print_Area" localSheetId="3">'2部门收支总表（分单位）'!$A$1:$M$19</definedName>
    <definedName name="_xlnm.Print_Area" localSheetId="4">'3部门收入总表'!$A$1:$L$56</definedName>
    <definedName name="_xlnm.Print_Area" localSheetId="5">'4部门支出总表'!$A$1:$J$56</definedName>
    <definedName name="_xlnm.Print_Area" localSheetId="6">'5部门支出总表 (按功能)'!$A$1:$K$45</definedName>
    <definedName name="_xlnm.Print_Area" localSheetId="7">'6部门支出总表 (按政府经济)'!$A$1:$K$28</definedName>
    <definedName name="_xlnm.Print_Area" localSheetId="8">'7部门支出总表 (按部门经济)'!$A$1:$K$54</definedName>
    <definedName name="_xlnm.Print_Area" localSheetId="9">'8一般公共预算支出表'!$A$1:$J$56</definedName>
    <definedName name="_xlnm.Print_Area" localSheetId="11">'9-2财政拨款支出表'!$A$1:$J$56</definedName>
    <definedName name="_xlnm.Print_Titles" localSheetId="12">'10纳入预算管理的行政事业性收费支出预算明细表'!$1:$5</definedName>
    <definedName name="_xlnm.Print_Titles" localSheetId="13">'11纳入预算管理的政府性基金'!$1:$5</definedName>
    <definedName name="_xlnm.Print_Titles" localSheetId="15">'13纳入专户管理的行政事业性收费支出预算明细表'!$1:$5</definedName>
    <definedName name="_xlnm.Print_Titles" localSheetId="17">'14-2一般公共预算基本支出表（按政府经济）'!$1:$5</definedName>
    <definedName name="_xlnm.Print_Titles" localSheetId="18">'15一般公共预算基本支出表（按部门经济）'!$1:$5</definedName>
    <definedName name="_xlnm.Print_Titles" localSheetId="19">'16一般公共预算“三公”经费'!$1:$5</definedName>
    <definedName name="_xlnm.Print_Titles" localSheetId="20">'17项目支出表'!$1:$5</definedName>
    <definedName name="_xlnm.Print_Titles" localSheetId="21">'18项目支出表（债务）'!$1:$5</definedName>
    <definedName name="_xlnm.Print_Titles" localSheetId="22">'19政府采购表'!$1:$5</definedName>
    <definedName name="_xlnm.Print_Titles" localSheetId="2">'1部门收支总表'!$1:$5</definedName>
    <definedName name="_xlnm.Print_Titles" localSheetId="23">'20购买服务表'!$1:$5</definedName>
    <definedName name="_xlnm.Print_Titles" localSheetId="24">'21机关运行经费'!$1:$6</definedName>
    <definedName name="_xlnm.Print_Titles" localSheetId="25">'22绩效情况表'!$1:$5</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'8一般公共预算支出表'!$1:$5</definedName>
    <definedName name="_xlnm.Print_Titles" localSheetId="10">'9-1财政拨款收支总表'!$1:$5</definedName>
    <definedName name="_xlnm.Print_Titles" localSheetId="11">'9-2财政拨款支出表'!$1:$5</definedName>
  </definedNames>
  <calcPr fullCalcOnLoad="1"/>
</workbook>
</file>

<file path=xl/sharedStrings.xml><?xml version="1.0" encoding="utf-8"?>
<sst xmlns="http://schemas.openxmlformats.org/spreadsheetml/2006/main" count="2639" uniqueCount="532">
  <si>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</si>
  <si>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</si>
  <si>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</si>
  <si>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</si>
  <si>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</si>
  <si>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</si>
  <si>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</si>
  <si>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</si>
  <si>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</si>
  <si>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</si>
  <si>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</si>
  <si>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</si>
  <si>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</si>
  <si>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</si>
  <si>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</si>
  <si>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</si>
  <si>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</si>
  <si>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</si>
  <si>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</si>
  <si>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</si>
  <si>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</si>
  <si>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</si>
  <si>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</si>
  <si>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</si>
  <si>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</si>
  <si>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</si>
  <si>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</si>
  <si>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</si>
  <si>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</si>
  <si>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</si>
  <si>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</si>
  <si>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</si>
  <si>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</si>
  <si>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</si>
  <si>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</si>
  <si>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</si>
  <si>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</si>
  <si>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</si>
  <si>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</si>
  <si>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</si>
  <si>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</si>
  <si>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</si>
  <si>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</si>
  <si>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</si>
  <si>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五、国有资本经营收入</t>
  </si>
  <si>
    <t>六、其他收入</t>
  </si>
  <si>
    <t>收    入    合    计</t>
  </si>
  <si>
    <t>公开表2</t>
  </si>
  <si>
    <t>国有资本经营收入</t>
  </si>
  <si>
    <t>公开表3</t>
  </si>
  <si>
    <t>项</t>
  </si>
  <si>
    <t>国有资本经营收入</t>
  </si>
  <si>
    <t>公开表4</t>
  </si>
  <si>
    <t>项</t>
  </si>
  <si>
    <t>公开表5</t>
  </si>
  <si>
    <t>资金来源</t>
  </si>
  <si>
    <t>项</t>
  </si>
  <si>
    <t>公开表6</t>
  </si>
  <si>
    <t>对个人和家庭的补助</t>
  </si>
  <si>
    <t>项目支出</t>
  </si>
  <si>
    <t>公开表8</t>
  </si>
  <si>
    <t>支出内容</t>
  </si>
  <si>
    <t>公开表9</t>
  </si>
  <si>
    <t>单位：万元</t>
  </si>
  <si>
    <t>科目编码</t>
  </si>
  <si>
    <t>科目名称</t>
  </si>
  <si>
    <t>类</t>
  </si>
  <si>
    <t>款</t>
  </si>
  <si>
    <t>公开表11</t>
  </si>
  <si>
    <t>购买项目名称</t>
  </si>
  <si>
    <t>购买服务项目内容</t>
  </si>
  <si>
    <t>对应购买服务目录内容(三级目录代码及名称)</t>
  </si>
  <si>
    <t>承接主体</t>
  </si>
  <si>
    <t>购买方式</t>
  </si>
  <si>
    <t>公开表17</t>
  </si>
  <si>
    <t>单位：万元</t>
  </si>
  <si>
    <t>2018年预算</t>
  </si>
  <si>
    <t>款</t>
  </si>
  <si>
    <t>公开表12</t>
  </si>
  <si>
    <t>合计</t>
  </si>
  <si>
    <t>项目支出预算绩效目标情况表</t>
  </si>
  <si>
    <t>**</t>
  </si>
  <si>
    <t>纳入专户管理的行政事业性收费等非税收入</t>
  </si>
  <si>
    <t>其他非税收入</t>
  </si>
  <si>
    <t>注：如果此表无数，请在此注明“本部门没有纳入预算管理的行政事业性收费预算拨款收入，也没有使用纳入预算管理的行政事业性收费安排的支出，故本表无数据”。</t>
  </si>
  <si>
    <t>2019年部门收支预算总表</t>
  </si>
  <si>
    <t>2019年部门收支预算总表（分单位）</t>
  </si>
  <si>
    <t>财政拨款收入</t>
  </si>
  <si>
    <t>2019年部门收入预算总表</t>
  </si>
  <si>
    <t>收入预算资金来源</t>
  </si>
  <si>
    <t>2019年部门支出预算总表</t>
  </si>
  <si>
    <t>2019年部门支出预算总表（按支出功能分类科目）</t>
  </si>
  <si>
    <t>资金来源</t>
  </si>
  <si>
    <t>财政拨款收入</t>
  </si>
  <si>
    <t>国有资本经营收入</t>
  </si>
  <si>
    <t>公开表7</t>
  </si>
  <si>
    <t>2019年部门支出预算总表（按部门预算支出经济分类科目）</t>
  </si>
  <si>
    <t>2019年部门一般公共预算支出表</t>
  </si>
  <si>
    <t>2019年部门财政拨款预算支出表</t>
  </si>
  <si>
    <t>科目代码</t>
  </si>
  <si>
    <t>科目名称</t>
  </si>
  <si>
    <t>类</t>
  </si>
  <si>
    <t>公开表10</t>
  </si>
  <si>
    <t>2019年纳入预算管理的行政事业性收费预算支出表</t>
  </si>
  <si>
    <t>2019年部门（政府性基金收入）政府性基金预算支出表</t>
  </si>
  <si>
    <t>公开表13</t>
  </si>
  <si>
    <t>公开表14</t>
  </si>
  <si>
    <t>2019年预算数</t>
  </si>
  <si>
    <t>单位：万元</t>
  </si>
  <si>
    <t>科目编码</t>
  </si>
  <si>
    <t>科目名称</t>
  </si>
  <si>
    <t>2019年预算数</t>
  </si>
  <si>
    <t>类</t>
  </si>
  <si>
    <t>款</t>
  </si>
  <si>
    <t>公开表15</t>
  </si>
  <si>
    <t>2019年部门一般公共预算基本支出表（按部门预算支出经济分类）</t>
  </si>
  <si>
    <t>公开表16</t>
  </si>
  <si>
    <t>2019年部门一般公共预算“三公”经费支出预算表</t>
  </si>
  <si>
    <t>2019年预算</t>
  </si>
  <si>
    <t>2019年部门项目支出预算表</t>
  </si>
  <si>
    <t>2019年部门项目支出-债务支出预算明细表</t>
  </si>
  <si>
    <t>公开表18</t>
  </si>
  <si>
    <t>公开表19</t>
  </si>
  <si>
    <t>2019年部门政府采购支出预算表</t>
  </si>
  <si>
    <t>品目</t>
  </si>
  <si>
    <t>参数</t>
  </si>
  <si>
    <t>数量</t>
  </si>
  <si>
    <t>公开表20</t>
  </si>
  <si>
    <t>2019年部门政府购买服务支出预算表</t>
  </si>
  <si>
    <t>公开表21</t>
  </si>
  <si>
    <t>2019年部门一般公共预算机关运行经费明细表</t>
  </si>
  <si>
    <t>2019年预算</t>
  </si>
  <si>
    <t>2019年度部门预算公开情况统计表</t>
  </si>
  <si>
    <t>总体目标</t>
  </si>
  <si>
    <t>目标一</t>
  </si>
  <si>
    <t>目标二</t>
  </si>
  <si>
    <t>目标三</t>
  </si>
  <si>
    <t>数量指标</t>
  </si>
  <si>
    <t>质量指标</t>
  </si>
  <si>
    <t>时效指标</t>
  </si>
  <si>
    <t>成本指标</t>
  </si>
  <si>
    <t>经济效益指标</t>
  </si>
  <si>
    <t>社会效益指标</t>
  </si>
  <si>
    <t>可持续发展指标</t>
  </si>
  <si>
    <t>满意度指标</t>
  </si>
  <si>
    <t>服务对象满意度</t>
  </si>
  <si>
    <t>资金来源</t>
  </si>
  <si>
    <t>财政拨款收入</t>
  </si>
  <si>
    <t>国有资本经营收入</t>
  </si>
  <si>
    <t>2019年部门支出预算总表（按政府预算支出经济分类科目）</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</si>
  <si>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</si>
  <si>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</si>
  <si>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</si>
  <si>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</si>
  <si>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</si>
  <si>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</si>
  <si>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卫生健康支出</t>
  </si>
  <si>
    <t xml:space="preserve">  卫生健康管理事务</t>
  </si>
  <si>
    <t xml:space="preserve">    行政运行</t>
  </si>
  <si>
    <t xml:space="preserve">    一般行政管理事务</t>
  </si>
  <si>
    <t xml:space="preserve">    其他卫生健康管理事务支出</t>
  </si>
  <si>
    <t xml:space="preserve">  公立医院</t>
  </si>
  <si>
    <t xml:space="preserve">    中医（民族）医院</t>
  </si>
  <si>
    <t xml:space="preserve">    职业病防治医院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</si>
  <si>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</si>
  <si>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</si>
  <si>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</si>
  <si>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</si>
  <si>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</si>
  <si>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</si>
  <si>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</si>
  <si>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</si>
  <si>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</si>
  <si>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重大公共卫生专项</t>
  </si>
  <si>
    <t xml:space="preserve">    突发公共卫生事件应急处理</t>
  </si>
  <si>
    <t xml:space="preserve">    其他公共卫生支出</t>
  </si>
  <si>
    <t xml:space="preserve">  计划生育事务</t>
  </si>
  <si>
    <t xml:space="preserve">    计划生育机构</t>
  </si>
  <si>
    <t xml:space="preserve">    计划生育服务</t>
  </si>
  <si>
    <t xml:space="preserve">  财政对基本医疗保险基金的补助</t>
  </si>
  <si>
    <t xml:space="preserve">    财政对城乡居民基本医疗保险基金的补助</t>
  </si>
  <si>
    <t xml:space="preserve">  医疗保障管理事务</t>
  </si>
  <si>
    <t xml:space="preserve">    其他医疗保障管理事务支出</t>
  </si>
  <si>
    <t xml:space="preserve">  其他卫生健康支出</t>
  </si>
  <si>
    <t xml:space="preserve">    其他卫生健康支出</t>
  </si>
  <si>
    <t>住房保障支出</t>
  </si>
  <si>
    <t xml:space="preserve">  住房改革支出</t>
  </si>
  <si>
    <t xml:space="preserve">    住房公积金</t>
  </si>
  <si>
    <t xml:space="preserve">    购房补贴</t>
  </si>
  <si>
    <t>部门名称：鞍山市卫生和计划生育委员会 和 鞍山市卫生和计划生育委员会 和 鞍山市中心医院 和 鞍山市第二医院 和 鞍山市第三医院 和 鞍山市千山医院 和 鞍山市汤岗子理疗医院 和 鞍山市传染病医院 和 鞍山市职业病防治院 和 鞍山市妇儿医院 和 鞍山市中医院 和 鞍山市灵山医院 和 鞍山市双山医院 和 鞍山市肿瘤医院 和 鞍山市精神卫生中心 和 中国医科大学附属第一医院鞍山医院 和 鞍山市长大医院 和 鞍山市计划生育协会 和 鞍山市卫生健康事业服务中心</t>
  </si>
  <si>
    <t>鞍山市中心医院</t>
  </si>
  <si>
    <t>鞍山市第二医院</t>
  </si>
  <si>
    <t>鞍山市第三医院</t>
  </si>
  <si>
    <t>鞍山市千山医院</t>
  </si>
  <si>
    <t>鞍山市汤岗子理疗医院</t>
  </si>
  <si>
    <t>鞍山市传染病医院</t>
  </si>
  <si>
    <t>鞍山市职业病防治院</t>
  </si>
  <si>
    <t>鞍山市灵山医院</t>
  </si>
  <si>
    <t>鞍山市肿瘤医院</t>
  </si>
  <si>
    <t>鞍山市精神卫生中心</t>
  </si>
  <si>
    <t>鞍山市计划生育协会</t>
  </si>
  <si>
    <t>鞍山市卫生健康事业服务中心</t>
  </si>
  <si>
    <t>208</t>
  </si>
  <si>
    <t>05</t>
  </si>
  <si>
    <t>01</t>
  </si>
  <si>
    <t>归口管理的行政单位离退休</t>
  </si>
  <si>
    <t>机关事业单位基本养老保险缴费支出</t>
  </si>
  <si>
    <t>06</t>
  </si>
  <si>
    <t>机关事业单位职业年金缴费支出</t>
  </si>
  <si>
    <t>210</t>
  </si>
  <si>
    <t>行政运行</t>
  </si>
  <si>
    <t>02</t>
  </si>
  <si>
    <t>一般行政管理事务</t>
  </si>
  <si>
    <t>99</t>
  </si>
  <si>
    <t>其他卫生健康管理事务支出</t>
  </si>
  <si>
    <t>中医（民族）医院</t>
  </si>
  <si>
    <t>其他公立医院支出</t>
  </si>
  <si>
    <t>03</t>
  </si>
  <si>
    <t>乡镇卫生院</t>
  </si>
  <si>
    <t>其他基层医疗卫生机构支出</t>
  </si>
  <si>
    <t>04</t>
  </si>
  <si>
    <t>09</t>
  </si>
  <si>
    <t>重大公共卫生专项</t>
  </si>
  <si>
    <t>其他公共卫生支出</t>
  </si>
  <si>
    <t>07</t>
  </si>
  <si>
    <t>17</t>
  </si>
  <si>
    <t>计划生育服务</t>
  </si>
  <si>
    <t>12</t>
  </si>
  <si>
    <t>财政对城乡居民基本医疗保险基金的补助</t>
  </si>
  <si>
    <t>15</t>
  </si>
  <si>
    <t>其他医疗保障管理事务支出</t>
  </si>
  <si>
    <t>221</t>
  </si>
  <si>
    <t>住房公积金</t>
  </si>
  <si>
    <t>购房补贴</t>
  </si>
  <si>
    <t>事业单位离退休</t>
  </si>
  <si>
    <t>职业病防治医院</t>
  </si>
  <si>
    <t>16</t>
  </si>
  <si>
    <t>计划生育机构</t>
  </si>
  <si>
    <t>疾病预防控制机构</t>
  </si>
  <si>
    <t>卫生监督机构</t>
  </si>
  <si>
    <t>妇幼保健机构</t>
  </si>
  <si>
    <t>采供血机构</t>
  </si>
  <si>
    <t>10</t>
  </si>
  <si>
    <t>突发公共卫生事件应急处理</t>
  </si>
  <si>
    <t>其他卫生健康支出</t>
  </si>
  <si>
    <t xml:space="preserve">  208</t>
  </si>
  <si>
    <t xml:space="preserve">  05</t>
  </si>
  <si>
    <t xml:space="preserve">  210</t>
  </si>
  <si>
    <t xml:space="preserve">  01</t>
  </si>
  <si>
    <t xml:space="preserve">  02</t>
  </si>
  <si>
    <t xml:space="preserve">  03</t>
  </si>
  <si>
    <t xml:space="preserve">  04</t>
  </si>
  <si>
    <t xml:space="preserve">  07</t>
  </si>
  <si>
    <t xml:space="preserve">  12</t>
  </si>
  <si>
    <t xml:space="preserve">  15</t>
  </si>
  <si>
    <t xml:space="preserve">  99</t>
  </si>
  <si>
    <t xml:space="preserve">  221</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</si>
  <si>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</si>
  <si>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</si>
  <si>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</si>
  <si>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</si>
  <si>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</si>
  <si>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</si>
  <si>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</si>
  <si>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</si>
  <si>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</si>
  <si>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委托业务费</t>
  </si>
  <si>
    <t>08</t>
  </si>
  <si>
    <t xml:space="preserve">  公务用车运行维护费</t>
  </si>
  <si>
    <t xml:space="preserve">  其他商品和服务支出</t>
  </si>
  <si>
    <t>503</t>
  </si>
  <si>
    <t>机关资本性支出（一）</t>
  </si>
  <si>
    <t xml:space="preserve">  其他资本性支出</t>
  </si>
  <si>
    <t>505</t>
  </si>
  <si>
    <t>对事业单位经常性补助</t>
  </si>
  <si>
    <t xml:space="preserve">  工资福利支出</t>
  </si>
  <si>
    <t xml:space="preserve">  商品和服务支出</t>
  </si>
  <si>
    <t>506</t>
  </si>
  <si>
    <t>对事业单位资本性补助</t>
  </si>
  <si>
    <t xml:space="preserve">  资本性支出（一）</t>
  </si>
  <si>
    <t>509</t>
  </si>
  <si>
    <t xml:space="preserve">  社会福利和救助</t>
  </si>
  <si>
    <t xml:space="preserve">  离退休费</t>
  </si>
  <si>
    <t xml:space="preserve">  其他对个人和家庭补助</t>
  </si>
  <si>
    <t>599</t>
  </si>
  <si>
    <t>其他支出</t>
  </si>
  <si>
    <t xml:space="preserve">  其他支出</t>
  </si>
  <si>
    <t>301</t>
  </si>
  <si>
    <t xml:space="preserve">  基本工资</t>
  </si>
  <si>
    <t xml:space="preserve">  津贴补贴</t>
  </si>
  <si>
    <t xml:space="preserve">  奖金</t>
  </si>
  <si>
    <t xml:space="preserve">  机关事业单位基本养老保险缴费</t>
  </si>
  <si>
    <t xml:space="preserve">  职业年金缴费</t>
  </si>
  <si>
    <t xml:space="preserve">  基本医疗保险缴费</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</si>
  <si>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</si>
  <si>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</si>
  <si>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</si>
  <si>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</si>
  <si>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</si>
  <si>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</si>
  <si>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</si>
  <si>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</si>
  <si>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</si>
  <si>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</si>
  <si>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</si>
  <si>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</si>
  <si>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</si>
  <si>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11</t>
  </si>
  <si>
    <t xml:space="preserve">  差旅费</t>
  </si>
  <si>
    <t xml:space="preserve">  维修(护)费</t>
  </si>
  <si>
    <t>14</t>
  </si>
  <si>
    <t xml:space="preserve">  租赁费</t>
  </si>
  <si>
    <t xml:space="preserve">  会议费</t>
  </si>
  <si>
    <t xml:space="preserve">  培训费</t>
  </si>
  <si>
    <t xml:space="preserve">  公务接待费</t>
  </si>
  <si>
    <t>18</t>
  </si>
  <si>
    <t xml:space="preserve">  专用材料费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</si>
  <si>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</si>
  <si>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</si>
  <si>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</si>
  <si>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</si>
  <si>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</si>
  <si>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</si>
  <si>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</si>
  <si>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</si>
  <si>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</si>
  <si>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</si>
  <si>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</si>
  <si>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</si>
  <si>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</si>
  <si>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</si>
  <si>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</si>
  <si>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</si>
  <si>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</si>
  <si>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</si>
  <si>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</si>
  <si>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</si>
  <si>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</si>
  <si>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 xml:space="preserve">  专用设备购置</t>
  </si>
  <si>
    <t xml:space="preserve">  大型修缮</t>
  </si>
  <si>
    <t>399</t>
  </si>
  <si>
    <t>2019年部门（国有资本经营收入）国有资本经营预算支出表</t>
  </si>
  <si>
    <t>2019年纳入专户管理的行政事业性收费预算支出表</t>
  </si>
  <si>
    <t>卫生信息化建设</t>
  </si>
  <si>
    <t>医疗服务能力提升项目</t>
  </si>
  <si>
    <t>公立医院综合改革项目</t>
  </si>
  <si>
    <t>2019年鞍山市卫生系列中初级和护士执业考试</t>
  </si>
  <si>
    <t>卫生人才队伍建设项目</t>
  </si>
  <si>
    <t>取消收费补贴</t>
  </si>
  <si>
    <t>医师资格考试</t>
  </si>
  <si>
    <t>药品零差价补助</t>
  </si>
  <si>
    <t>乡镇卫生院建设补助</t>
  </si>
  <si>
    <t>实施国家基本药物制度</t>
  </si>
  <si>
    <t>重大公共卫生（市级配套）</t>
  </si>
  <si>
    <t>卫生应急项目</t>
  </si>
  <si>
    <t>农村改厕</t>
  </si>
  <si>
    <t>免费计划生育技术服务</t>
  </si>
  <si>
    <t>城镇双无业人员独生子女父母奖励费</t>
  </si>
  <si>
    <t>计划生育家庭特别扶助</t>
  </si>
  <si>
    <t>孕前优生</t>
  </si>
  <si>
    <t>农村部分计划生育家庭奖励扶助</t>
  </si>
  <si>
    <t>新农合补助资金</t>
  </si>
  <si>
    <t>创建卫生城市和开展病媒生物防治工作经费</t>
  </si>
  <si>
    <t>驾驶员体检专用材料支出</t>
  </si>
  <si>
    <t>生育关怀</t>
  </si>
  <si>
    <t>成本费用(疾控)</t>
  </si>
  <si>
    <t>非税收入疫苗成本</t>
  </si>
  <si>
    <t>成本费用(结核资本性支出)</t>
  </si>
  <si>
    <t>成本费用（结核）</t>
  </si>
  <si>
    <t>成本费用(卫生监督)</t>
  </si>
  <si>
    <t>成本费用（妇幼）</t>
  </si>
  <si>
    <t>成本费用（妇幼资本性支出）</t>
  </si>
  <si>
    <t>成本费用（血站资本性支出）</t>
  </si>
  <si>
    <t>成本费用(血站)</t>
  </si>
  <si>
    <t>成本费用(急救）</t>
  </si>
  <si>
    <t>成本费用（医鉴办）</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</si>
  <si>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</si>
  <si>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</si>
  <si>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</si>
  <si>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</si>
  <si>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</si>
  <si>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</si>
  <si>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</si>
  <si>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</si>
  <si>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鞍山市公立医院管理局</t>
  </si>
  <si>
    <t>医保支付方式改革</t>
  </si>
  <si>
    <t>部门预算和“三公”经费预算公开表</t>
  </si>
  <si>
    <t>2018年鞍山市卫生健康委员会</t>
  </si>
  <si>
    <t>部门名称：鞍山市卫生健康委员会</t>
  </si>
  <si>
    <t>部门名称：鞍山市卫生健康委员会</t>
  </si>
  <si>
    <t>部门名称：鞍山市卫生健康委员会（公章）</t>
  </si>
  <si>
    <t>注：“2018年本部门没有政府购买服务支出，故本表无数据”。</t>
  </si>
  <si>
    <t>注：“2019年本部门没有政府采购预算支出，故本表无数据”。</t>
  </si>
  <si>
    <t>注：“本部门没有政府性基金预算拨款收入，也没有使用政府性基金安排的支出，故本表无数据”。</t>
  </si>
  <si>
    <t>注：“本部门没有国有资本经营预算支出，故本表无数据”。</t>
  </si>
  <si>
    <t>注：“本部门没有纳入专户管理的行政事业性收费预算拨款收入，也没有使用纳入预算管理的行政事业性收费安排的支出，故本表无数据”。</t>
  </si>
  <si>
    <t xml:space="preserve">    一、2019年部门收支预算总表 </t>
  </si>
  <si>
    <t xml:space="preserve">    二、2019年部门收支预算总表（分单位） </t>
  </si>
  <si>
    <t xml:space="preserve">    三、2019年部门收入预算总表 </t>
  </si>
  <si>
    <t xml:space="preserve">    四、2019年部门支出预算总表</t>
  </si>
  <si>
    <t xml:space="preserve">    五、2019年部门支出预算总表（按支出功能分类科目） </t>
  </si>
  <si>
    <t xml:space="preserve">    六、2019年部门支出预算总表（按政府预算支出经济分类科目） </t>
  </si>
  <si>
    <t xml:space="preserve">    七、2019年部门支出预算总表（按部门预算支出经济分类科目） </t>
  </si>
  <si>
    <t xml:space="preserve">    八、2019年部门一般公共预算支出表 </t>
  </si>
  <si>
    <t xml:space="preserve">    十、2019年纳入预算管理的行政事业性收费等非税收入安排的预算支出表 </t>
  </si>
  <si>
    <t xml:space="preserve">    十一、2019年部门（政府性基金收入）政府性基金预算支出表 </t>
  </si>
  <si>
    <t xml:space="preserve">    十二、2019年部门（国有资本经营收入）国有资本经营预算支出表</t>
  </si>
  <si>
    <t xml:space="preserve">    十三、2019年部门纳入专户管理的行政事业性收费等非税收入安排的预算支出表 </t>
  </si>
  <si>
    <t xml:space="preserve">    十五、2019年部门一般公共预算基本支出表（按政部门算支出经济分类科目）</t>
  </si>
  <si>
    <t xml:space="preserve">    十六、2019年部门一般公共预算“三公”经费支出预算表 </t>
  </si>
  <si>
    <t xml:space="preserve">    十七、2019年部门项目支出预算表</t>
  </si>
  <si>
    <t xml:space="preserve">    十八、2019年部门项目支出-债务支出预算明细表</t>
  </si>
  <si>
    <t xml:space="preserve">    十九、2019年部门政府采购支出预算表</t>
  </si>
  <si>
    <t xml:space="preserve">    二十、2019年部门政府购买服务支出预算表</t>
  </si>
  <si>
    <t xml:space="preserve">    二十一、2019年部门一般公共预算机关运行经费明细表</t>
  </si>
  <si>
    <t>目        录</t>
  </si>
  <si>
    <t>注：“本部门没有债务支出预算，故本表无数据”。</t>
  </si>
  <si>
    <t>鞍山市卫生健康委员会</t>
  </si>
  <si>
    <t>鞍山市卫生健康委员会</t>
  </si>
  <si>
    <t xml:space="preserve">购买0.005%溴鼠灵蜡饵6800公斤   
购买0.5%吡丙醚颗粒剂1000公斤   
购买病媒生物监测工具   
开展病媒生物调查按照每人每天200元   
开展卫生创建评审差旅   
卫生创建专家评审费按照每人每天200元   
制作卫生创建牌匾按每块200元   
卫生创建培训专家讲课费按每人每天2000元   
</t>
  </si>
  <si>
    <t xml:space="preserve">国家卫生城市复审    通过
国家卫生镇创建    1个
省级卫生镇创建    3个
市级卫生镇创建    5个
病媒生物密度达到C级认证    通过
</t>
  </si>
  <si>
    <t xml:space="preserve">完成卫生创建申报    6月末
完成卫生创建评审命名    12月末
</t>
  </si>
  <si>
    <t xml:space="preserve">根据关于印发《辽宁省农村部分计划生育家庭奖励扶助制度实施方案（试行）》的通知（辽人口发【2005】77号）,2019年预计农村部分计划生育家庭奖励扶助人数93619人，按照每人每年960元标准发放，共需发放资金8987.42万元。按照2018年省级以上承担63.9%比例测算，市、县两级各承担18.05%比例，市级需配套预算资金1623元。                </t>
  </si>
  <si>
    <t xml:space="preserve">确认奖扶对象预计93619人   
按照每人每年960元标准发放   
</t>
  </si>
  <si>
    <t xml:space="preserve">资格确认准确率    100%
资金发放率    100%
</t>
  </si>
  <si>
    <t xml:space="preserve">完成奖扶对象资格确认工作。    4月末
2019年12月末前，完成资金发放工作    12月末
</t>
  </si>
  <si>
    <t xml:space="preserve">公共场所从业人员体检    ≥20628人
餐饮从业人员体检    ≥10704人
宾馆从业人员体检    ≥1839人职业病危害因素定期检测报告    ≥24份
职业病危害因素评价报告    ≥64份
</t>
  </si>
  <si>
    <t xml:space="preserve">公共场所从业人员体检合格率    99.50%
餐饮从业人员体检合格率    99.40%合格报告率    100%
宾馆从业人员体检合格率    99.80%
</t>
  </si>
  <si>
    <t xml:space="preserve">年度内保证按计划时间内完成    ≥98%
</t>
  </si>
  <si>
    <t xml:space="preserve">对鞍山地区劳动者职业健康保护    逐年提升
对鞍山地区用人单位职业危害因素进行监督    逐年提升公共场所从业人员持证上岗保证卫生安全    有所提升
餐饮从业人员体检持证上岗保证卫生安全    有所提升
宾馆从业人员体检持证上岗保证卫生安全    有所提升
对本地区职业病防治保障    逐年提升
对行政执法部门提供客观、基础数据    逐年提升
</t>
  </si>
  <si>
    <t xml:space="preserve">具有可持续影响力    100%
国家持续重视职业健康安全    
</t>
  </si>
  <si>
    <t xml:space="preserve">从业体检人员 99%
用人单位满意率    100%
劳动者满意率    100%
</t>
  </si>
  <si>
    <t>对无设备的新建（改建）乡镇卫生院每院提供64.6万元设备，共22家总计1421.2万元，已下达947万元，欠拨454.2</t>
  </si>
  <si>
    <t>满足乡镇卫生院设备标准化，提升乡镇卫生院服务能力</t>
  </si>
  <si>
    <t>对无设备的新建（改建）乡镇卫生院每院购买6种检查设备，共22家。</t>
  </si>
  <si>
    <t>2019年底前完成。</t>
  </si>
  <si>
    <t>根据《鞍山市人民政府办公厅关于进一步做好我市农村改厕工作的通知》，到2020年底，全市农村卫生厕所普及率达到85%，无害化卫生厕所普及率达到52.95%，为此，每年要建设无害化卫生厕所14666座，按照市县各负担50%的比例，市财政需预算1980万元。</t>
  </si>
  <si>
    <t xml:space="preserve">建设无害化卫生厕所14666座    200
</t>
  </si>
  <si>
    <t xml:space="preserve">年度改厕验收通过    100%
</t>
  </si>
  <si>
    <t xml:space="preserve">制定改厕方案，完成培训    6月末
完成改厕督导    10月末
完成改厕验收    12月末
</t>
  </si>
  <si>
    <t>紧紧围绕委中心工作，积极推进法治政府建设，提高依法执政、依法行政的能力水平，为营造良好的营商环境，全面振兴钢都提供坚实的法治保障，具体包含开展立法、合法性审查、提供法律意见、行政诉讼、行政复议、其他法律事务等工作。</t>
  </si>
  <si>
    <t xml:space="preserve">提高依法行政水平   
促进法治建设   
</t>
  </si>
  <si>
    <t>考察学习先进城市的先进经验</t>
  </si>
  <si>
    <t>参加公立医院综合改革经验交流</t>
  </si>
  <si>
    <t xml:space="preserve">参加公立医院综合改革经验交流 印制公立医院改革的相关材料 </t>
  </si>
  <si>
    <t>研究制定既符合顶层设计又符合鞍山实际的公立医院改革措施</t>
  </si>
  <si>
    <t>基层医疗机构管理信息系统安全稳定运行</t>
  </si>
  <si>
    <t>提高基层医疗机构的工作效率和服务能力</t>
  </si>
  <si>
    <t>依据文件，要求，完成3564对目标人群，每对夫妇补助300元，市级配套10%</t>
  </si>
  <si>
    <t xml:space="preserve">铁东40人，铁西40人，立山72人，千山320人   
海城2600人，岫岩2056人，台安2000人，   
市内800人。   
</t>
  </si>
  <si>
    <t xml:space="preserve">半年完成40%，全年完成100%   
</t>
  </si>
  <si>
    <t>实施公立医院综合改革，药品零差价销售。</t>
  </si>
  <si>
    <t>市属公立医院所有药品零差价销售</t>
  </si>
  <si>
    <t>各级财政补助资金及时足额到位，参合农民保障水平进一步提高。</t>
  </si>
  <si>
    <t>农村常住人口参合率90%以上</t>
  </si>
  <si>
    <t xml:space="preserve">新农合政策有效落实，参合农民保障得到加强  
各级财政补助资金及时足额到位  
</t>
  </si>
  <si>
    <t>制定2019年鞍山市护士执业资格考试工作实施方案、2019年鞍山市卫生系列中初级专业技术资格考试工作实施方案。</t>
  </si>
  <si>
    <t>组织2019年鞍山市护士执业资格和卫生系列中初级考试工作</t>
  </si>
  <si>
    <t>发放2019年护士执业资格考试和卫生系列中初级考试通过人员名单及专业技术资格证书。</t>
  </si>
  <si>
    <t>进一步提升全市医务人员专业技术水平</t>
  </si>
  <si>
    <t>完成医师资格考试报名工作</t>
  </si>
  <si>
    <t>完成医师资格考试实践技能考试工作</t>
  </si>
  <si>
    <t xml:space="preserve">完成医师资格考试医学综合笔试工作  </t>
  </si>
  <si>
    <t xml:space="preserve">完成医师资格考试报名工作   
完成医师资格考试实践技能考试工作   
完成医师资格考试医学综合笔试工作     
</t>
  </si>
  <si>
    <t xml:space="preserve">三月、四月完成医师资格考试报名工作   
六月、七月完成医师资格考试实践技能考试工作   
八月、九月完成医师资格考试医学综合笔试工作     
</t>
  </si>
  <si>
    <t>依据文件，农村计划生育免费技术服务，市级配套占比20%。1、孕情环情检查49万（5元/例），置取宫内节育器44.14万（180元/例），人流产32万元（320元/例），中期引产6.09万（1088元/例），皮埋0.54万（125元/例）</t>
  </si>
  <si>
    <t xml:space="preserve">孕环检查49万人次；置取宫内节育器13000人次   
人流5000人次，中引280人次。皮埋220人次   
</t>
  </si>
  <si>
    <t>100%完成</t>
  </si>
  <si>
    <t>全面实施基本药物制度，以乡镇和行政村为单位全覆盖。</t>
  </si>
  <si>
    <t>药品100%零差率销售。</t>
  </si>
  <si>
    <t>基层医疗卫生机构和村卫生室基本药物采购金额占药品采购金额比例达到60%。</t>
  </si>
  <si>
    <t xml:space="preserve">所有乡镇全部实施基本药物制度（95个）    95
所有行政村都有一个村卫生室实施基本药物制度（840个）    840
基层医疗卫生机构基药采购占药品采购比例    60%
村卫生室基药采购占药品采购比例    60%
</t>
  </si>
  <si>
    <t xml:space="preserve">促进合理用药，降低药品价格,减轻患者负担。   
</t>
  </si>
  <si>
    <t>依据文件，关于印发辽宁省两癌实施方案的通知（辽卫发[2017]25号)。完成宫颈癌37000人，每人补助49元，乳腺癌完成10900人，每人补助79.6元，市级及县级各配套20%；叶酸补服10000人次。没人5元。</t>
  </si>
  <si>
    <t xml:space="preserve">台安县乳腺癌3000人，宫颈癌10000人；   
岫岩县宫颈癌11000人，乳腺癌3000人；   
海城市宫颈癌13000人，乳腺癌4000人。   
城市低保贫困人口宫颈癌3000人，乳腺癌900人   
叶酸补服立山100人，千山500人，台安2000人，   
岫岩2200人，海城4200人。   
</t>
  </si>
  <si>
    <t xml:space="preserve">全年100%完成指标。   
</t>
  </si>
  <si>
    <t>按照《辽宁省卫生应急物资储备（装备）目录（试行）》（辽卫办发〔2018〕235号）要求，物资储备（装备）是卫生应急工作的重要内容，是快速有效做好突发公共事件卫生应急处置工作的重要保障。</t>
  </si>
  <si>
    <t xml:space="preserve">采购设备种类    20种
</t>
  </si>
  <si>
    <t xml:space="preserve">采购时限    年底前
</t>
  </si>
  <si>
    <t xml:space="preserve">应对突发公共卫生事件    有效应对
</t>
  </si>
  <si>
    <t xml:space="preserve">根据关于印发《鞍山市城战双无工作单位家庭独生子女父母奖励费发放暂行办法》的通知（按人口联发【2007】2号），2019年预计城镇双无业人员独生子女家庭23700户，独生子女父母奖励费按照每人每月5元标准标准发放，共需发放资金187.16万元。按照市、县、乡三级各承担三分之一比例，市级需配套资金预算62.4万元。              </t>
  </si>
  <si>
    <t xml:space="preserve">确认发放对象预计23700户   
按照每人每月5元标准发放   
</t>
  </si>
  <si>
    <t xml:space="preserve">完成发放对象资格确认工作。    9月末
2019年12月末前，完成资金发放工作    12月末
</t>
  </si>
  <si>
    <t>：制定2019年鞍山市卫生系列副高级职称评审工作实施方案。
  目标2：组织2019年鞍山市卫生系列副高级职称评审工作。
  目标3：公布2019年我市卫生系列副高级专业技术资格通过人员名单。</t>
  </si>
  <si>
    <t>完成鞍山市西学中二期195名学员2019年理论课培训
  目标2：全面提升鞍山市中医药服务水平</t>
  </si>
  <si>
    <t>组织2019年鞍山市卫生系列副高级职称评审工作 理论课完成160学时以上</t>
  </si>
  <si>
    <t>学员理论课达标95%以上</t>
  </si>
  <si>
    <t>每月完成至少15学时以上</t>
  </si>
  <si>
    <t>每学时200元</t>
  </si>
  <si>
    <t>进一步提升全市医务人员专业技术水平 加快鞍山市中医药人才培养，完成西学中培训2019年度学习计划，提升中医药服务水平。</t>
  </si>
  <si>
    <t>学员培训满意度达到100%</t>
  </si>
  <si>
    <t xml:space="preserve">根据《辽宁省计划生育家庭特别扶助制度实施方案》（辽人口发【2008】25号），2019年预计特别扶助人数12920人，独生子女伤残按照每人每年5760元标准、死亡按照每人每年7320元标准、1级并发症按4800元、2级3600元、3级2400元标准发放，共需发放资金8489.52万元。按照2018年省级以上约承担66.94%比例测算，市、县两级各承担16.53%比例，市级需配套预算资金1404万元。                   </t>
  </si>
  <si>
    <t xml:space="preserve">确认特扶对象预计12920人   
独生子女伤残按照每人每年5760元标准   
死亡按照每人每年7320元标准   
1级并发症按照每人每年4800元标准   
2级并发症按照每人每年3600元标准   
3级并发症按照每人每年2400元标准   
</t>
  </si>
  <si>
    <t xml:space="preserve">完成特扶对象资格确认工作。    4月末
2019年12月末前，完成资金发放工作    12月末
</t>
  </si>
  <si>
    <t>根据原辽宁省人口和计划生育委员会、省计划生育协会下发的《关于做好帮扶救助独生子女特殊特困家庭工作的通知》（辽人口发〔2012〕8号）和省卫生计生委《关于在机构改革中加强计划生育协会工作的意见》（辽卫发[2014]68号）文件精神，为进一步做好全市计划生育帮扶救助工作，认真落实宣传教育、生殖健康咨询、优生优育指导等“六项重点工作”任务，以“生育关怀·甘露计划”项目为依托，实现对计生特殊特困家庭的帮扶救助。目标1：对母亲年龄在40-48周岁之间，独生子女当年死亡的计划生育家庭给予一次性5000元的救助金；2：对有生育愿望，母亲年龄在40-48周岁之间,具有辅助生殖技术适应症的独生子女死亡家庭,按政策给予不超过1万元的生育补助；3：对独生子女年龄在18周岁以下、子女伤残且有康复希望的家庭给予2000元的补助；4：对生活特殊困难的独生子女伤残、死亡家庭给予每户1000元的救助。</t>
  </si>
  <si>
    <t xml:space="preserve">计划救助紧急救助计生失独家庭35户，3.5万元；   
计划补助辅助再生育计生失独家庭3户，0.75万元；   
计划救助康复治疗计生伤残家庭35户，1.75万元；   
计划慰问特殊特困计生失独、伤残家庭140户，3.5元；   
计划节日走访慰问计生特殊特困家庭170户，10.5万元；   
</t>
  </si>
  <si>
    <t xml:space="preserve">按照省下拔专项资金向市财政局申请配套救助资金；   
按照财政局下拔的专项资金，根据上年度各县（市）区的救助情况，对各地区救助指标进行合理分配；   
督促各县（市）区计生协配套县区级生育关怀专项资金；   
</t>
  </si>
  <si>
    <t xml:space="preserve">每年省、市生育关怀专项资金拨付后，及时将资金分配方案送达到市财政局；   
每年11月30日之前完成全年生育关怀四项救助的审核与报批工作；   
</t>
  </si>
  <si>
    <t>为计生特殊特困家庭送去党和政府的温暖，发挥好计生协会的桥梁纽带作用，通过开展帮扶救助工作，给予计生特殊特困家庭及时的帮扶救助，准确地了解他们的诉求，倾听他们的心声，使他们能够早日摆脱心理的阴霾，走出生活困境，实现幸福美好的生活愿景。</t>
  </si>
  <si>
    <t>促进社会的和谐稳定。</t>
  </si>
  <si>
    <t>全年预算168万元</t>
  </si>
  <si>
    <r>
      <t>体检人数</t>
    </r>
    <r>
      <rPr>
        <sz val="9"/>
        <rFont val="SimSun"/>
        <family val="0"/>
      </rPr>
      <t>≧</t>
    </r>
    <r>
      <rPr>
        <sz val="9"/>
        <rFont val="宋体"/>
        <family val="0"/>
      </rPr>
      <t>85440人</t>
    </r>
  </si>
  <si>
    <r>
      <t>体检合格率</t>
    </r>
    <r>
      <rPr>
        <sz val="9"/>
        <rFont val="SimSun"/>
        <family val="0"/>
      </rPr>
      <t>≧</t>
    </r>
    <r>
      <rPr>
        <sz val="9"/>
        <rFont val="宋体"/>
        <family val="0"/>
      </rPr>
      <t>92%</t>
    </r>
  </si>
  <si>
    <t>20元/人</t>
  </si>
  <si>
    <t>驾驶员因身体健康原因造成的安全事故有所下降。</t>
  </si>
  <si>
    <t>驾驶员通过体检能够发现疾病，尽早治疗，降低因疾病带来的安全隐患，对自己负责，对他人负责。</t>
  </si>
  <si>
    <r>
      <t>满意度≧</t>
    </r>
    <r>
      <rPr>
        <sz val="9"/>
        <rFont val="宋体"/>
        <family val="0"/>
      </rPr>
      <t>95%</t>
    </r>
  </si>
  <si>
    <t>财政拨款</t>
  </si>
  <si>
    <t>纳入预算管理的行政事业收费等非税收入</t>
  </si>
  <si>
    <t xml:space="preserve">根据《国家卫生城市标准（2014版）》和《鞍山市爱国卫生管理办法》，每年需要在春季和秋季开展两次除害灭病活动。根据《全国病媒生物监测方案》和《辽宁省病媒生物监测方案》，我市被确定为国家级病媒生物监测点，需要开展规定的病媒生物监测项目。其中购买0.005%溴鼠灵蜡饵6800公斤5.1万元 ，0.5%吡丙醚颗粒剂1000公斤4.6万元，病媒生物监测工具1万元，生物调查差旅费1万元。开展卫生创建差旅费0.5万元，专家评审0.8万元，牌匾及手册印刷1万元，培训费1万元             </t>
  </si>
  <si>
    <t xml:space="preserve">    二十二、2019年部门项目支出预算绩效目标情况表</t>
  </si>
  <si>
    <t>根据《关于进一步深化基本医疗保险支付方式改革的指导意见》要求，针对不同医疗服务的特点，推进医保支付方式分类改革。对我市医院病种、费用水平进行调查和研究，确定费用标准及付费范围。提高医保基金使用效率、控制医疗费用不合理上涨、增强医疗机构成本意识，在一定程度上发挥了对医疗服务市场的调控作用。</t>
  </si>
  <si>
    <t>发挥好支付方式改革“牛鼻子”的作用，让医保既保群众健康，又促行医规范，还引导有序就医，切实起到控成本、降费用、保质量、提效率的作用。</t>
  </si>
  <si>
    <t>医疗服务能力提升项目</t>
  </si>
  <si>
    <t>2019年财政拨款收支预算总体情况表</t>
  </si>
  <si>
    <t>公开表9-1</t>
  </si>
  <si>
    <t>单位名称</t>
  </si>
  <si>
    <t>项目名称</t>
  </si>
  <si>
    <t>产出指标</t>
  </si>
  <si>
    <t>效益指标</t>
  </si>
  <si>
    <t>小计</t>
  </si>
  <si>
    <t>纳入政府性基金预算管理收入</t>
  </si>
  <si>
    <t>国有经营收入</t>
  </si>
  <si>
    <t>是</t>
  </si>
  <si>
    <t>网站</t>
  </si>
  <si>
    <t xml:space="preserve">鞍山市鞍山市卫生健康委员会本级 、鞍山市卫生健康事业服务中心、鞍山市公立医院管理局 、鞍山市计划生育协会、鞍山市中心医院 、鞍山市双山医院 、鞍山市长大医院 、中国医科大学附属第一医院鞍山医院 、鞍山市第二医院 、鞍山市第三医院 、鞍山市肿瘤医院 、鞍山市妇儿医院 、鞍山市千山医院 、鞍山市传染病医院 、鞍山市精神卫生中心 、鞍山市中医院 、鞍山市职业病防治院 、鞍山市灵山医院 、鞍山市汤岗子理疗医院
</t>
  </si>
  <si>
    <t>2019年部门一般公共预算基本支出表（按政府预算支出经济分类）</t>
  </si>
  <si>
    <t>2019年部门一般公共预算基本支出表（按政府预算支出功能分类）</t>
  </si>
  <si>
    <t xml:space="preserve">    九（之一）、2019年财政拨款收支预算总体情况表</t>
  </si>
  <si>
    <t xml:space="preserve">    九（之二）、2019年部门财政拨款预算支出表 </t>
  </si>
  <si>
    <t xml:space="preserve">    十四（之二）、2019年部门一般公共预算基本支出表（按政府预算支出经济分类科目）</t>
  </si>
  <si>
    <t xml:space="preserve">    十四（之一）、2019年部门一般公共预算基本支出表（按政府预算支出功能分类科目）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</si>
</sst>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
    <numFmt numFmtId="179" formatCode="#,##0.0000"/>
    <numFmt numFmtId="180" formatCode="0.00_);[Red]\(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38">
    <font>
      <sz val="12"/>
      <name val="宋体"/>
      <family val="0"/>
    </font>
    <font>
      <sz val="9"/>
      <name val="宋体"/>
      <family val="0"/>
    </font>
    <font>
      <sz val="11"/>
      <color indexed="8"/>
      <name val="宋体"/>
      <family val="0"/>
    </font>
    <font>
      <sz val="11"/>
      <color indexed="9"/>
      <name val="宋体"/>
      <family val="0"/>
    </font>
    <font>
      <sz val="10"/>
      <color indexed="8"/>
      <name val="Arial"/>
      <family val="2"/>
    </font>
    <font>
      <b/>
      <sz val="10"/>
      <name val="Arial"/>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22"/>
      <name val="宋体"/>
      <family val="0"/>
    </font>
    <font>
      <sz val="10"/>
      <name val="宋体"/>
      <family val="0"/>
    </font>
    <font>
      <b/>
      <sz val="10"/>
      <name val="宋体"/>
      <family val="0"/>
    </font>
    <font>
      <b/>
      <sz val="9"/>
      <name val="宋体"/>
      <family val="0"/>
    </font>
    <font>
      <b/>
      <sz val="18"/>
      <name val="宋体"/>
      <family val="0"/>
    </font>
    <font>
      <sz val="22"/>
      <name val="宋体"/>
      <family val="0"/>
    </font>
    <font>
      <b/>
      <sz val="22"/>
      <color indexed="8"/>
      <name val="宋体"/>
      <family val="0"/>
    </font>
    <font>
      <b/>
      <sz val="12"/>
      <name val="宋体"/>
      <family val="0"/>
    </font>
    <font>
      <sz val="12"/>
      <color indexed="9"/>
      <name val="宋体"/>
      <family val="0"/>
    </font>
    <font>
      <b/>
      <sz val="24"/>
      <name val="宋体"/>
      <family val="0"/>
    </font>
    <font>
      <b/>
      <sz val="24"/>
      <color indexed="9"/>
      <name val="宋体"/>
      <family val="0"/>
    </font>
    <font>
      <b/>
      <sz val="16"/>
      <name val="宋体"/>
      <family val="0"/>
    </font>
    <font>
      <sz val="9"/>
      <name val="SimSu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119">
    <xf numFmtId="0" fontId="0" fillId="0" borderId="0">
      <alignmen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1" fillId="23" borderId="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cellStyleXfs>
  <cellXfs count="297">
    <xf numFmtId="0" fontId="0" fillId="0" borderId="0" xfId="0" applyAlignment="1">
      <alignment vertical="center"/>
    </xf>
    <xf numFmtId="0" fontId="26" fillId="0" borderId="0" xfId="77" applyFont="1" applyFill="1" applyAlignment="1">
      <alignment horizontal="center" vertical="center"/>
      <protection/>
    </xf>
    <xf numFmtId="176" fontId="27" fillId="0" borderId="0" xfId="77" applyNumberFormat="1" applyFont="1" applyFill="1" applyAlignment="1" applyProtection="1">
      <alignment horizontal="right" vertical="center"/>
      <protection/>
    </xf>
    <xf numFmtId="0" fontId="27" fillId="0" borderId="10" xfId="77" applyFont="1" applyFill="1" applyBorder="1" applyAlignment="1">
      <alignment horizontal="left" vertical="center"/>
      <protection/>
    </xf>
    <xf numFmtId="176" fontId="26" fillId="0" borderId="10" xfId="77" applyNumberFormat="1" applyFont="1" applyFill="1" applyBorder="1" applyAlignment="1">
      <alignment horizontal="center" vertical="center"/>
      <protection/>
    </xf>
    <xf numFmtId="0" fontId="26" fillId="0" borderId="10" xfId="77" applyFont="1" applyFill="1" applyBorder="1" applyAlignment="1">
      <alignment horizontal="center" vertical="center"/>
      <protection/>
    </xf>
    <xf numFmtId="0" fontId="27" fillId="0" borderId="11" xfId="77" applyNumberFormat="1" applyFont="1" applyFill="1" applyBorder="1" applyAlignment="1" applyProtection="1">
      <alignment horizontal="centerContinuous" vertical="center"/>
      <protection/>
    </xf>
    <xf numFmtId="0" fontId="27" fillId="0" borderId="11" xfId="77" applyNumberFormat="1" applyFont="1" applyFill="1" applyBorder="1" applyAlignment="1" applyProtection="1">
      <alignment horizontal="center" vertical="center"/>
      <protection/>
    </xf>
    <xf numFmtId="176" fontId="27" fillId="0" borderId="12" xfId="77" applyNumberFormat="1" applyFont="1" applyFill="1" applyBorder="1" applyAlignment="1" applyProtection="1">
      <alignment horizontal="center" vertical="center"/>
      <protection/>
    </xf>
    <xf numFmtId="176" fontId="27" fillId="0" borderId="11" xfId="77" applyNumberFormat="1" applyFont="1" applyFill="1" applyBorder="1" applyAlignment="1" applyProtection="1">
      <alignment horizontal="center" vertical="center"/>
      <protection/>
    </xf>
    <xf numFmtId="49" fontId="26" fillId="0" borderId="13" xfId="77" applyNumberFormat="1" applyFont="1" applyFill="1" applyBorder="1" applyAlignment="1" applyProtection="1">
      <alignment vertical="center"/>
      <protection/>
    </xf>
    <xf numFmtId="177" fontId="26" fillId="0" borderId="11" xfId="77" applyNumberFormat="1" applyFont="1" applyFill="1" applyBorder="1" applyAlignment="1" applyProtection="1">
      <alignment horizontal="right" vertical="center" wrapText="1"/>
      <protection/>
    </xf>
    <xf numFmtId="49" fontId="26" fillId="0" borderId="11" xfId="77" applyNumberFormat="1" applyFont="1" applyFill="1" applyBorder="1" applyAlignment="1" applyProtection="1">
      <alignment vertical="center"/>
      <protection/>
    </xf>
    <xf numFmtId="49" fontId="27" fillId="0" borderId="13" xfId="77" applyNumberFormat="1" applyFont="1" applyFill="1" applyBorder="1" applyAlignment="1" applyProtection="1">
      <alignment horizontal="center" vertical="center"/>
      <protection/>
    </xf>
    <xf numFmtId="0" fontId="25" fillId="0" borderId="0" xfId="98" applyNumberFormat="1" applyFont="1" applyFill="1" applyAlignment="1" applyProtection="1">
      <alignment horizontal="centerContinuous" vertical="center"/>
      <protection/>
    </xf>
    <xf numFmtId="0" fontId="1" fillId="0" borderId="0" xfId="71" applyAlignment="1">
      <alignment horizontal="centerContinuous" vertical="center"/>
      <protection/>
    </xf>
    <xf numFmtId="0" fontId="26" fillId="0" borderId="0" xfId="71" applyFont="1">
      <alignment vertical="center"/>
      <protection/>
    </xf>
    <xf numFmtId="0" fontId="1" fillId="0" borderId="0" xfId="71">
      <alignment vertical="center"/>
      <protection/>
    </xf>
    <xf numFmtId="0" fontId="27" fillId="0" borderId="13" xfId="71" applyNumberFormat="1" applyFont="1" applyFill="1" applyBorder="1" applyAlignment="1" applyProtection="1">
      <alignment horizontal="centerContinuous" vertical="center"/>
      <protection/>
    </xf>
    <xf numFmtId="0" fontId="27" fillId="0" borderId="14" xfId="71" applyNumberFormat="1" applyFont="1" applyFill="1" applyBorder="1" applyAlignment="1" applyProtection="1">
      <alignment horizontal="centerContinuous" vertical="center"/>
      <protection/>
    </xf>
    <xf numFmtId="0" fontId="27" fillId="0" borderId="14" xfId="71" applyFont="1" applyBorder="1" applyAlignment="1">
      <alignment horizontal="centerContinuous" vertical="center"/>
      <protection/>
    </xf>
    <xf numFmtId="0" fontId="27" fillId="0" borderId="15" xfId="71" applyNumberFormat="1" applyFont="1" applyFill="1" applyBorder="1" applyAlignment="1" applyProtection="1">
      <alignment horizontal="centerContinuous" vertical="center"/>
      <protection/>
    </xf>
    <xf numFmtId="0" fontId="27" fillId="0" borderId="16" xfId="71" applyFont="1" applyFill="1" applyBorder="1" applyAlignment="1">
      <alignment horizontal="center" vertical="center" wrapText="1"/>
      <protection/>
    </xf>
    <xf numFmtId="0" fontId="27" fillId="0" borderId="16" xfId="71" applyFont="1" applyBorder="1" applyAlignment="1">
      <alignment horizontal="center" vertical="center" wrapText="1"/>
      <protection/>
    </xf>
    <xf numFmtId="0" fontId="27" fillId="0" borderId="11" xfId="71" applyFont="1" applyBorder="1" applyAlignment="1">
      <alignment vertical="center" wrapText="1"/>
      <protection/>
    </xf>
    <xf numFmtId="0" fontId="25" fillId="0" borderId="0" xfId="99" applyNumberFormat="1" applyFont="1" applyFill="1" applyAlignment="1" applyProtection="1">
      <alignment horizontal="centerContinuous" vertical="center"/>
      <protection/>
    </xf>
    <xf numFmtId="0" fontId="1" fillId="0" borderId="0" xfId="72" applyAlignment="1">
      <alignment horizontal="centerContinuous" vertical="center"/>
      <protection/>
    </xf>
    <xf numFmtId="0" fontId="26" fillId="0" borderId="0" xfId="72" applyFont="1">
      <alignment vertical="center"/>
      <protection/>
    </xf>
    <xf numFmtId="0" fontId="28" fillId="0" borderId="0" xfId="72" applyFont="1" applyAlignment="1">
      <alignment horizontal="right" vertical="center"/>
      <protection/>
    </xf>
    <xf numFmtId="0" fontId="26" fillId="0" borderId="10" xfId="72" applyFont="1" applyBorder="1">
      <alignmen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3" xfId="72" applyNumberFormat="1" applyFont="1" applyFill="1" applyBorder="1" applyAlignment="1" applyProtection="1">
      <alignment horizontal="centerContinuous" vertical="center"/>
      <protection/>
    </xf>
    <xf numFmtId="0" fontId="27" fillId="0" borderId="14" xfId="72" applyNumberFormat="1" applyFont="1" applyFill="1" applyBorder="1" applyAlignment="1" applyProtection="1">
      <alignment horizontal="centerContinuous" vertical="center"/>
      <protection/>
    </xf>
    <xf numFmtId="0" fontId="27" fillId="0" borderId="15" xfId="72" applyFont="1" applyBorder="1" applyAlignment="1">
      <alignment horizontal="centerContinuous" vertical="center"/>
      <protection/>
    </xf>
    <xf numFmtId="0" fontId="27" fillId="0" borderId="16" xfId="72" applyFont="1" applyFill="1" applyBorder="1" applyAlignment="1">
      <alignment horizontal="center" vertical="center" wrapText="1"/>
      <protection/>
    </xf>
    <xf numFmtId="0" fontId="27" fillId="0" borderId="16"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5" fillId="0" borderId="0" xfId="100" applyNumberFormat="1" applyFont="1" applyFill="1" applyAlignment="1" applyProtection="1">
      <alignment horizontal="centerContinuous" vertical="center"/>
      <protection/>
    </xf>
    <xf numFmtId="0" fontId="26" fillId="0" borderId="0" xfId="73" applyFont="1">
      <alignment vertical="center"/>
      <protection/>
    </xf>
    <xf numFmtId="0" fontId="26" fillId="0" borderId="10" xfId="73" applyFont="1" applyBorder="1">
      <alignmen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3" xfId="73" applyNumberFormat="1" applyFont="1" applyFill="1" applyBorder="1" applyAlignment="1" applyProtection="1">
      <alignment horizontal="centerContinuous" vertical="center"/>
      <protection/>
    </xf>
    <xf numFmtId="0" fontId="27" fillId="0" borderId="14" xfId="73" applyNumberFormat="1" applyFont="1" applyFill="1" applyBorder="1" applyAlignment="1" applyProtection="1">
      <alignment horizontal="centerContinuous" vertical="center"/>
      <protection/>
    </xf>
    <xf numFmtId="0" fontId="27" fillId="0" borderId="15" xfId="73" applyNumberFormat="1" applyFont="1" applyFill="1" applyBorder="1" applyAlignment="1" applyProtection="1">
      <alignment horizontal="centerContinuous" vertical="center"/>
      <protection/>
    </xf>
    <xf numFmtId="0" fontId="27" fillId="0" borderId="16" xfId="73" applyFont="1" applyBorder="1" applyAlignment="1">
      <alignment horizontal="center" vertical="center" wrapText="1"/>
      <protection/>
    </xf>
    <xf numFmtId="0" fontId="25" fillId="0" borderId="0" xfId="101" applyNumberFormat="1" applyFont="1" applyFill="1" applyAlignment="1" applyProtection="1">
      <alignment vertical="center"/>
      <protection/>
    </xf>
    <xf numFmtId="0" fontId="27" fillId="0" borderId="0" xfId="101" applyNumberFormat="1" applyFont="1" applyFill="1" applyAlignment="1" applyProtection="1">
      <alignment horizontal="right" vertical="center"/>
      <protection/>
    </xf>
    <xf numFmtId="0" fontId="26" fillId="0" borderId="10" xfId="74" applyFont="1" applyBorder="1">
      <alignment vertical="center"/>
      <protection/>
    </xf>
    <xf numFmtId="0" fontId="26" fillId="0" borderId="0" xfId="74" applyFont="1">
      <alignment vertical="center"/>
      <protection/>
    </xf>
    <xf numFmtId="0" fontId="27" fillId="0" borderId="10" xfId="74" applyFont="1" applyBorder="1" applyAlignment="1">
      <alignment vertical="center"/>
      <protection/>
    </xf>
    <xf numFmtId="0" fontId="27" fillId="0" borderId="10" xfId="74"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2" xfId="74" applyFont="1" applyBorder="1" applyAlignment="1">
      <alignment horizontal="center" vertical="center" wrapText="1"/>
      <protection/>
    </xf>
    <xf numFmtId="0" fontId="27" fillId="0" borderId="11" xfId="74" applyFont="1" applyBorder="1" applyAlignment="1">
      <alignment horizontal="center" vertical="center" wrapText="1"/>
      <protection/>
    </xf>
    <xf numFmtId="0" fontId="26" fillId="0" borderId="0" xfId="75" applyFont="1">
      <alignment vertical="center"/>
      <protection/>
    </xf>
    <xf numFmtId="0" fontId="26" fillId="0" borderId="10" xfId="75" applyFont="1" applyBorder="1">
      <alignment vertical="center"/>
      <protection/>
    </xf>
    <xf numFmtId="0" fontId="27" fillId="0" borderId="13" xfId="75" applyNumberFormat="1" applyFont="1" applyFill="1" applyBorder="1" applyAlignment="1" applyProtection="1">
      <alignment horizontal="centerContinuous" vertical="center"/>
      <protection/>
    </xf>
    <xf numFmtId="0" fontId="27" fillId="0" borderId="14" xfId="75" applyNumberFormat="1" applyFont="1" applyFill="1" applyBorder="1" applyAlignment="1" applyProtection="1">
      <alignment horizontal="centerContinuous" vertical="center"/>
      <protection/>
    </xf>
    <xf numFmtId="0" fontId="27" fillId="0" borderId="15" xfId="75" applyNumberFormat="1" applyFont="1" applyFill="1" applyBorder="1" applyAlignment="1" applyProtection="1">
      <alignment horizontal="centerContinuous" vertical="center"/>
      <protection/>
    </xf>
    <xf numFmtId="0" fontId="27" fillId="0" borderId="16" xfId="75" applyFont="1" applyFill="1" applyBorder="1" applyAlignment="1">
      <alignment horizontal="center" vertical="center" wrapText="1"/>
      <protection/>
    </xf>
    <xf numFmtId="0" fontId="27" fillId="0" borderId="16" xfId="75" applyFont="1" applyBorder="1" applyAlignment="1">
      <alignment horizontal="center" vertical="center" wrapText="1"/>
      <protection/>
    </xf>
    <xf numFmtId="0" fontId="27" fillId="0" borderId="11" xfId="76" applyFont="1" applyFill="1" applyBorder="1" applyAlignment="1">
      <alignment horizontal="center" vertical="center"/>
      <protection/>
    </xf>
    <xf numFmtId="0" fontId="26" fillId="0" borderId="0" xfId="76" applyFont="1">
      <alignment vertical="center"/>
      <protection/>
    </xf>
    <xf numFmtId="0" fontId="26" fillId="0" borderId="10"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2" xfId="76" applyFont="1" applyBorder="1" applyAlignment="1">
      <alignment horizontal="center" vertical="center" wrapText="1"/>
      <protection/>
    </xf>
    <xf numFmtId="0" fontId="29" fillId="0" borderId="0" xfId="62" applyFont="1" applyAlignment="1">
      <alignment horizontal="center" vertical="center"/>
      <protection/>
    </xf>
    <xf numFmtId="0" fontId="27" fillId="0" borderId="0" xfId="62" applyFont="1" applyAlignment="1">
      <alignment horizontal="right" vertical="center"/>
      <protection/>
    </xf>
    <xf numFmtId="49" fontId="27" fillId="0" borderId="11" xfId="62" applyNumberFormat="1" applyFont="1" applyBorder="1" applyAlignment="1">
      <alignment horizontal="center" vertical="center"/>
      <protection/>
    </xf>
    <xf numFmtId="0" fontId="25" fillId="0" borderId="0" xfId="95" applyNumberFormat="1" applyFont="1" applyFill="1" applyAlignment="1" applyProtection="1">
      <alignment horizontal="centerContinuous" vertical="center"/>
      <protection/>
    </xf>
    <xf numFmtId="0" fontId="30"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centerContinuous" vertical="center"/>
      <protection/>
    </xf>
    <xf numFmtId="0" fontId="26"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right" vertical="center"/>
      <protection/>
    </xf>
    <xf numFmtId="0" fontId="26" fillId="0" borderId="10" xfId="63" applyFont="1" applyBorder="1">
      <alignment vertical="center"/>
      <protection/>
    </xf>
    <xf numFmtId="0" fontId="27" fillId="0" borderId="11" xfId="63" applyFont="1" applyFill="1" applyBorder="1" applyAlignment="1">
      <alignment horizontal="center" vertical="center"/>
      <protection/>
    </xf>
    <xf numFmtId="0" fontId="27" fillId="0" borderId="11" xfId="63" applyFont="1" applyBorder="1" applyAlignment="1">
      <alignment horizontal="center" vertical="center"/>
      <protection/>
    </xf>
    <xf numFmtId="0" fontId="27" fillId="0" borderId="11" xfId="63" applyFont="1" applyBorder="1" applyAlignment="1">
      <alignment horizontal="center" vertical="center" wrapText="1"/>
      <protection/>
    </xf>
    <xf numFmtId="0" fontId="26" fillId="0" borderId="0" xfId="65" applyFont="1">
      <alignment vertical="center"/>
      <protection/>
    </xf>
    <xf numFmtId="0" fontId="26" fillId="0" borderId="10" xfId="65" applyFont="1" applyBorder="1">
      <alignmen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2" xfId="65" applyFont="1" applyBorder="1" applyAlignment="1">
      <alignment horizontal="center" vertical="center"/>
      <protection/>
    </xf>
    <xf numFmtId="0" fontId="27" fillId="0" borderId="12" xfId="65" applyFont="1" applyBorder="1" applyAlignment="1">
      <alignment horizontal="center" vertical="center" wrapText="1"/>
      <protection/>
    </xf>
    <xf numFmtId="0" fontId="25" fillId="0" borderId="0" xfId="96" applyNumberFormat="1" applyFont="1" applyFill="1" applyAlignment="1" applyProtection="1">
      <alignment horizontal="centerContinuous" vertical="center"/>
      <protection/>
    </xf>
    <xf numFmtId="0" fontId="26" fillId="0" borderId="0" xfId="66" applyFont="1">
      <alignment vertical="center"/>
      <protection/>
    </xf>
    <xf numFmtId="0" fontId="27" fillId="0" borderId="0" xfId="66" applyNumberFormat="1" applyFont="1" applyFill="1" applyAlignment="1" applyProtection="1">
      <alignment horizontal="right" vertical="center"/>
      <protection/>
    </xf>
    <xf numFmtId="0" fontId="27" fillId="0" borderId="10" xfId="66" applyNumberFormat="1" applyFont="1" applyFill="1" applyBorder="1" applyAlignment="1" applyProtection="1">
      <alignment horizontal="right" vertical="center"/>
      <protection/>
    </xf>
    <xf numFmtId="0" fontId="27" fillId="0" borderId="11" xfId="66" applyFont="1" applyFill="1" applyBorder="1" applyAlignment="1">
      <alignment horizontal="center" vertical="center" wrapText="1"/>
      <protection/>
    </xf>
    <xf numFmtId="0" fontId="27" fillId="0" borderId="11" xfId="66" applyFont="1" applyBorder="1" applyAlignment="1">
      <alignment horizontal="center" vertical="center" wrapText="1"/>
      <protection/>
    </xf>
    <xf numFmtId="0" fontId="27" fillId="0" borderId="12" xfId="66" applyFont="1" applyBorder="1" applyAlignment="1">
      <alignment horizontal="center" vertical="center" wrapText="1"/>
      <protection/>
    </xf>
    <xf numFmtId="0" fontId="27" fillId="0" borderId="12" xfId="66" applyNumberFormat="1" applyFont="1" applyFill="1" applyBorder="1" applyAlignment="1" applyProtection="1">
      <alignment horizontal="center" vertical="center" wrapText="1"/>
      <protection/>
    </xf>
    <xf numFmtId="0" fontId="29" fillId="0" borderId="0" xfId="67" applyFont="1" applyAlignment="1">
      <alignment horizontal="centerContinuous" vertical="center"/>
      <protection/>
    </xf>
    <xf numFmtId="0" fontId="28" fillId="0" borderId="0" xfId="67" applyNumberFormat="1" applyFont="1" applyFill="1" applyAlignment="1" applyProtection="1">
      <alignment horizontal="right" vertical="center"/>
      <protection/>
    </xf>
    <xf numFmtId="0" fontId="1" fillId="0" borderId="0" xfId="67">
      <alignment vertical="center"/>
      <protection/>
    </xf>
    <xf numFmtId="0" fontId="28" fillId="0" borderId="0" xfId="67" applyFont="1" applyAlignment="1">
      <alignment horizontal="right" vertical="center"/>
      <protection/>
    </xf>
    <xf numFmtId="0" fontId="28" fillId="0" borderId="12" xfId="67" applyNumberFormat="1" applyFont="1" applyFill="1" applyBorder="1" applyAlignment="1" applyProtection="1">
      <alignment horizontal="center" vertical="center" wrapText="1"/>
      <protection/>
    </xf>
    <xf numFmtId="0" fontId="28" fillId="0" borderId="12" xfId="67" applyNumberFormat="1" applyFont="1" applyFill="1" applyBorder="1" applyAlignment="1" applyProtection="1">
      <alignment horizontal="center" vertical="center"/>
      <protection/>
    </xf>
    <xf numFmtId="0" fontId="25" fillId="0" borderId="0" xfId="68" applyFont="1" applyAlignment="1">
      <alignment horizontal="centerContinuous" vertical="center"/>
      <protection/>
    </xf>
    <xf numFmtId="0" fontId="27" fillId="0" borderId="0" xfId="68" applyNumberFormat="1" applyFont="1" applyFill="1" applyAlignment="1" applyProtection="1">
      <alignment horizontal="right" vertical="center"/>
      <protection/>
    </xf>
    <xf numFmtId="0" fontId="27" fillId="0" borderId="10" xfId="77" applyFont="1" applyFill="1" applyBorder="1" applyAlignment="1">
      <alignment horizontal="right" vertical="center"/>
      <protection/>
    </xf>
    <xf numFmtId="0" fontId="27" fillId="0" borderId="15" xfId="68" applyFont="1" applyBorder="1" applyAlignment="1">
      <alignment horizontal="centerContinuous" vertical="center"/>
      <protection/>
    </xf>
    <xf numFmtId="0" fontId="27" fillId="0" borderId="11" xfId="68" applyFont="1" applyBorder="1" applyAlignment="1">
      <alignment horizontal="centerContinuous" vertical="center"/>
      <protection/>
    </xf>
    <xf numFmtId="0" fontId="27" fillId="0" borderId="11" xfId="68" applyFont="1" applyBorder="1" applyAlignment="1">
      <alignment horizontal="center" vertical="center"/>
      <protection/>
    </xf>
    <xf numFmtId="0" fontId="27" fillId="0" borderId="11" xfId="68" applyFont="1" applyFill="1" applyBorder="1" applyAlignment="1">
      <alignment horizontal="center" vertical="center"/>
      <protection/>
    </xf>
    <xf numFmtId="0" fontId="27" fillId="0" borderId="17" xfId="68" applyFont="1" applyFill="1" applyBorder="1">
      <alignment vertical="center"/>
      <protection/>
    </xf>
    <xf numFmtId="0" fontId="26" fillId="0" borderId="11" xfId="68" applyFont="1" applyFill="1" applyBorder="1">
      <alignment vertical="center"/>
      <protection/>
    </xf>
    <xf numFmtId="0" fontId="26" fillId="0" borderId="13" xfId="68" applyFont="1" applyFill="1" applyBorder="1">
      <alignment vertical="center"/>
      <protection/>
    </xf>
    <xf numFmtId="2" fontId="29" fillId="0" borderId="0" xfId="97" applyNumberFormat="1" applyFont="1" applyFill="1" applyAlignment="1" applyProtection="1">
      <alignment horizontal="centerContinuous" vertical="center"/>
      <protection/>
    </xf>
    <xf numFmtId="2" fontId="25" fillId="0" borderId="0" xfId="97" applyNumberFormat="1" applyFont="1" applyFill="1" applyAlignment="1" applyProtection="1">
      <alignment horizontal="centerContinuous" vertical="center"/>
      <protection/>
    </xf>
    <xf numFmtId="2" fontId="26" fillId="0" borderId="0" xfId="97" applyNumberFormat="1" applyFont="1" applyFill="1" applyAlignment="1" applyProtection="1">
      <alignment horizontal="center" vertical="center"/>
      <protection/>
    </xf>
    <xf numFmtId="2" fontId="27" fillId="0" borderId="0" xfId="97" applyNumberFormat="1" applyFont="1" applyFill="1" applyAlignment="1" applyProtection="1">
      <alignment horizontal="right" vertical="center"/>
      <protection/>
    </xf>
    <xf numFmtId="176" fontId="26" fillId="0" borderId="0" xfId="97" applyNumberFormat="1" applyFont="1" applyFill="1" applyAlignment="1">
      <alignment horizontal="center" vertical="center"/>
      <protection/>
    </xf>
    <xf numFmtId="176" fontId="27" fillId="0" borderId="10" xfId="97" applyNumberFormat="1" applyFont="1" applyFill="1" applyBorder="1" applyAlignment="1" applyProtection="1">
      <alignment horizontal="right" vertical="center"/>
      <protection/>
    </xf>
    <xf numFmtId="0" fontId="27" fillId="0" borderId="11" xfId="69" applyFont="1" applyFill="1" applyBorder="1" applyAlignment="1">
      <alignment horizontal="center" vertical="center" wrapText="1"/>
      <protection/>
    </xf>
    <xf numFmtId="0" fontId="0" fillId="0" borderId="0" xfId="61" applyFont="1" applyAlignment="1">
      <alignment vertical="center"/>
      <protection/>
    </xf>
    <xf numFmtId="0" fontId="0" fillId="0" borderId="0" xfId="61" applyFont="1" applyAlignment="1">
      <alignment horizontal="center" vertical="center"/>
      <protection/>
    </xf>
    <xf numFmtId="0" fontId="32" fillId="0" borderId="11"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0" fontId="32" fillId="0" borderId="11" xfId="61" applyFont="1" applyBorder="1" applyAlignment="1">
      <alignment horizontal="center" vertical="center" wrapText="1"/>
      <protection/>
    </xf>
    <xf numFmtId="0" fontId="33" fillId="0" borderId="0" xfId="0" applyFont="1" applyAlignment="1">
      <alignment vertical="center"/>
    </xf>
    <xf numFmtId="4" fontId="26" fillId="0" borderId="11" xfId="70" applyNumberFormat="1" applyFont="1" applyFill="1" applyBorder="1" applyAlignment="1" applyProtection="1">
      <alignment horizontal="right" vertical="center"/>
      <protection/>
    </xf>
    <xf numFmtId="4" fontId="26" fillId="0" borderId="16" xfId="77" applyNumberFormat="1" applyFont="1" applyFill="1" applyBorder="1" applyAlignment="1" applyProtection="1">
      <alignment horizontal="right" vertical="center" wrapText="1"/>
      <protection/>
    </xf>
    <xf numFmtId="4" fontId="26" fillId="0" borderId="11" xfId="77" applyNumberFormat="1" applyFont="1" applyFill="1" applyBorder="1" applyAlignment="1" applyProtection="1">
      <alignment horizontal="right" vertical="center" wrapText="1"/>
      <protection/>
    </xf>
    <xf numFmtId="4" fontId="33" fillId="0" borderId="0" xfId="0" applyNumberFormat="1" applyFont="1" applyFill="1" applyAlignment="1">
      <alignment vertical="center"/>
    </xf>
    <xf numFmtId="4" fontId="27" fillId="0" borderId="11" xfId="70" applyNumberFormat="1" applyFont="1" applyFill="1" applyBorder="1" applyAlignment="1" applyProtection="1">
      <alignment horizontal="right" vertical="center"/>
      <protection/>
    </xf>
    <xf numFmtId="0" fontId="0" fillId="0" borderId="11" xfId="0" applyBorder="1" applyAlignment="1">
      <alignment vertical="center"/>
    </xf>
    <xf numFmtId="0" fontId="25" fillId="0" borderId="0" xfId="75" applyFont="1" applyAlignment="1">
      <alignment horizontal="centerContinuous" vertical="center"/>
      <protection/>
    </xf>
    <xf numFmtId="0" fontId="0" fillId="0" borderId="0" xfId="0" applyAlignment="1">
      <alignment horizontal="right" vertical="center"/>
    </xf>
    <xf numFmtId="0" fontId="26" fillId="0" borderId="0" xfId="64" applyFont="1">
      <alignment vertical="center"/>
      <protection/>
    </xf>
    <xf numFmtId="0" fontId="26" fillId="0" borderId="10" xfId="64" applyFont="1" applyBorder="1">
      <alignment vertical="center"/>
      <protection/>
    </xf>
    <xf numFmtId="0" fontId="27" fillId="0" borderId="11" xfId="64" applyFont="1" applyFill="1" applyBorder="1" applyAlignment="1">
      <alignment horizontal="center" vertical="center"/>
      <protection/>
    </xf>
    <xf numFmtId="0" fontId="27" fillId="0" borderId="11" xfId="64" applyFont="1" applyBorder="1" applyAlignment="1">
      <alignment horizontal="center" vertical="center"/>
      <protection/>
    </xf>
    <xf numFmtId="0" fontId="27" fillId="0" borderId="12" xfId="64" applyFont="1" applyBorder="1" applyAlignment="1">
      <alignment horizontal="center" vertical="center"/>
      <protection/>
    </xf>
    <xf numFmtId="0" fontId="27" fillId="0" borderId="12" xfId="64" applyFont="1" applyBorder="1" applyAlignment="1">
      <alignment horizontal="center" vertical="center" wrapText="1"/>
      <protection/>
    </xf>
    <xf numFmtId="0" fontId="0" fillId="0" borderId="0" xfId="0" applyAlignment="1">
      <alignment vertical="center" wrapText="1"/>
    </xf>
    <xf numFmtId="0" fontId="29" fillId="0" borderId="0" xfId="79" applyFont="1" applyAlignment="1">
      <alignment horizontal="centerContinuous" vertical="center"/>
      <protection/>
    </xf>
    <xf numFmtId="0" fontId="28" fillId="0" borderId="0" xfId="79" applyNumberFormat="1" applyFont="1" applyFill="1" applyAlignment="1" applyProtection="1">
      <alignment horizontal="right" vertical="center"/>
      <protection/>
    </xf>
    <xf numFmtId="0" fontId="1" fillId="0" borderId="0" xfId="79">
      <alignment vertical="center"/>
      <protection/>
    </xf>
    <xf numFmtId="0" fontId="28" fillId="0" borderId="0" xfId="79" applyFont="1" applyAlignment="1">
      <alignment horizontal="right" vertical="center"/>
      <protection/>
    </xf>
    <xf numFmtId="0" fontId="28" fillId="0" borderId="11"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wrapText="1"/>
      <protection/>
    </xf>
    <xf numFmtId="0" fontId="28" fillId="0" borderId="11" xfId="79" applyNumberFormat="1" applyFont="1" applyFill="1" applyBorder="1" applyAlignment="1" applyProtection="1">
      <alignment horizontal="center" vertical="center" wrapText="1"/>
      <protection/>
    </xf>
    <xf numFmtId="0" fontId="34" fillId="0" borderId="0" xfId="0" applyFont="1" applyAlignment="1">
      <alignment horizontal="centerContinuous" vertical="center"/>
    </xf>
    <xf numFmtId="0" fontId="0" fillId="0" borderId="11" xfId="0" applyBorder="1" applyAlignment="1">
      <alignment horizontal="center" vertical="center"/>
    </xf>
    <xf numFmtId="0" fontId="0" fillId="0" borderId="0" xfId="78" applyFont="1" applyAlignment="1">
      <alignment horizontal="left" vertical="center"/>
      <protection/>
    </xf>
    <xf numFmtId="0" fontId="34" fillId="0" borderId="0" xfId="78" applyNumberFormat="1" applyFont="1" applyFill="1" applyAlignment="1" applyProtection="1">
      <alignment horizontal="centerContinuous"/>
      <protection/>
    </xf>
    <xf numFmtId="0" fontId="35" fillId="0" borderId="0" xfId="78" applyNumberFormat="1" applyFont="1" applyFill="1" applyAlignment="1" applyProtection="1">
      <alignment horizontal="centerContinuous"/>
      <protection/>
    </xf>
    <xf numFmtId="0" fontId="33" fillId="0" borderId="0" xfId="0" applyFont="1" applyAlignment="1">
      <alignment horizontal="centerContinuous" vertical="center"/>
    </xf>
    <xf numFmtId="0" fontId="25" fillId="0" borderId="0" xfId="75" applyFont="1" applyFill="1" applyAlignment="1">
      <alignment horizontal="centerContinuous" vertical="center"/>
      <protection/>
    </xf>
    <xf numFmtId="0" fontId="27" fillId="0" borderId="13" xfId="75" applyFont="1" applyFill="1" applyBorder="1" applyAlignment="1">
      <alignment horizontal="centerContinuous" vertical="center" wrapText="1"/>
      <protection/>
    </xf>
    <xf numFmtId="0" fontId="25" fillId="0" borderId="0" xfId="101" applyNumberFormat="1" applyFont="1" applyFill="1" applyAlignment="1" applyProtection="1">
      <alignment horizontal="centerContinuous" vertical="center"/>
      <protection/>
    </xf>
    <xf numFmtId="0" fontId="27" fillId="0" borderId="11" xfId="74" applyFont="1" applyFill="1" applyBorder="1" applyAlignment="1">
      <alignment horizontal="centerContinuous" vertical="center"/>
      <protection/>
    </xf>
    <xf numFmtId="177" fontId="35" fillId="0" borderId="0" xfId="78" applyNumberFormat="1" applyFont="1" applyFill="1" applyAlignment="1" applyProtection="1">
      <alignment horizontal="centerContinuous" wrapText="1"/>
      <protection/>
    </xf>
    <xf numFmtId="0" fontId="0" fillId="0" borderId="0" xfId="0" applyFill="1" applyAlignment="1">
      <alignment vertical="center"/>
    </xf>
    <xf numFmtId="0" fontId="26" fillId="0" borderId="13" xfId="77" applyNumberFormat="1" applyFont="1" applyFill="1" applyBorder="1" applyAlignment="1" applyProtection="1">
      <alignment vertical="center"/>
      <protection/>
    </xf>
    <xf numFmtId="179" fontId="33" fillId="0" borderId="0" xfId="0" applyNumberFormat="1" applyFont="1" applyFill="1" applyAlignment="1">
      <alignment vertical="center"/>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6" fillId="0" borderId="13" xfId="64" applyNumberFormat="1" applyFont="1" applyFill="1" applyBorder="1" applyAlignment="1">
      <alignment horizontal="left" vertical="center" wrapText="1"/>
      <protection/>
    </xf>
    <xf numFmtId="0" fontId="26" fillId="0" borderId="13" xfId="64" applyNumberFormat="1" applyFont="1" applyFill="1" applyBorder="1" applyAlignment="1">
      <alignment horizontal="left" vertical="center" wrapText="1"/>
      <protection/>
    </xf>
    <xf numFmtId="177" fontId="26" fillId="0" borderId="11" xfId="64" applyNumberFormat="1" applyFont="1" applyFill="1" applyBorder="1" applyAlignment="1">
      <alignment horizontal="right" vertical="center" wrapText="1"/>
      <protection/>
    </xf>
    <xf numFmtId="177" fontId="26" fillId="0" borderId="14" xfId="64" applyNumberFormat="1" applyFont="1" applyFill="1" applyBorder="1" applyAlignment="1">
      <alignment horizontal="right" vertical="center" wrapText="1"/>
      <protection/>
    </xf>
    <xf numFmtId="177" fontId="26" fillId="0" borderId="13" xfId="64" applyNumberFormat="1" applyFont="1" applyFill="1" applyBorder="1" applyAlignment="1">
      <alignment horizontal="right" vertical="center" wrapText="1"/>
      <protection/>
    </xf>
    <xf numFmtId="177" fontId="26" fillId="0" borderId="11" xfId="68" applyNumberFormat="1" applyFont="1" applyFill="1" applyBorder="1" applyAlignment="1">
      <alignment horizontal="right" vertical="center"/>
      <protection/>
    </xf>
    <xf numFmtId="3" fontId="0" fillId="0" borderId="11" xfId="0" applyNumberFormat="1" applyFill="1" applyBorder="1" applyAlignment="1">
      <alignment horizontal="left" vertical="center" wrapText="1"/>
    </xf>
    <xf numFmtId="49" fontId="26" fillId="0" borderId="11" xfId="0" applyNumberFormat="1" applyFont="1" applyFill="1" applyBorder="1" applyAlignment="1">
      <alignment vertical="center" wrapText="1"/>
    </xf>
    <xf numFmtId="177" fontId="26" fillId="0" borderId="11" xfId="0" applyNumberFormat="1" applyFont="1" applyFill="1" applyBorder="1" applyAlignment="1">
      <alignment horizontal="right" vertical="center" wrapText="1"/>
    </xf>
    <xf numFmtId="49" fontId="26" fillId="0" borderId="11" xfId="0" applyNumberFormat="1" applyFont="1" applyFill="1" applyBorder="1" applyAlignment="1">
      <alignment horizontal="left" vertical="center" wrapText="1"/>
    </xf>
    <xf numFmtId="0" fontId="26" fillId="0" borderId="11" xfId="0" applyNumberFormat="1" applyFont="1" applyFill="1" applyBorder="1" applyAlignment="1">
      <alignment horizontal="left" vertical="center" wrapText="1"/>
    </xf>
    <xf numFmtId="4" fontId="26" fillId="0" borderId="11" xfId="0" applyNumberFormat="1" applyFont="1" applyFill="1" applyBorder="1" applyAlignment="1">
      <alignment horizontal="right" vertical="center" wrapText="1"/>
    </xf>
    <xf numFmtId="179" fontId="26" fillId="0" borderId="11" xfId="0" applyNumberFormat="1" applyFont="1" applyFill="1" applyBorder="1" applyAlignment="1">
      <alignment horizontal="right" vertical="center" wrapText="1"/>
    </xf>
    <xf numFmtId="0" fontId="26" fillId="0" borderId="0" xfId="0" applyFont="1" applyAlignment="1">
      <alignment vertical="center"/>
    </xf>
    <xf numFmtId="177" fontId="26" fillId="0" borderId="11" xfId="0" applyNumberFormat="1" applyFont="1" applyFill="1" applyBorder="1" applyAlignment="1">
      <alignment horizontal="right" vertical="center"/>
    </xf>
    <xf numFmtId="0" fontId="34" fillId="0" borderId="0" xfId="78" applyNumberFormat="1" applyFont="1" applyFill="1" applyAlignment="1" applyProtection="1">
      <alignment horizontal="center"/>
      <protection/>
    </xf>
    <xf numFmtId="0" fontId="26" fillId="0" borderId="0" xfId="78" applyFont="1" applyAlignment="1">
      <alignment horizontal="left" vertical="center"/>
      <protection/>
    </xf>
    <xf numFmtId="0" fontId="26" fillId="0" borderId="0" xfId="78" applyFont="1">
      <alignment vertical="center"/>
      <protection/>
    </xf>
    <xf numFmtId="0" fontId="36" fillId="0" borderId="0" xfId="78" applyFont="1" applyAlignment="1">
      <alignment horizontal="center" vertical="center"/>
      <protection/>
    </xf>
    <xf numFmtId="0" fontId="26" fillId="0" borderId="0" xfId="0" applyFont="1" applyFill="1" applyAlignment="1">
      <alignment vertical="center"/>
    </xf>
    <xf numFmtId="49" fontId="1" fillId="24" borderId="13"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37" fillId="24" borderId="11" xfId="0" applyNumberFormat="1" applyFont="1" applyFill="1" applyBorder="1" applyAlignment="1">
      <alignment horizontal="center" vertical="center" wrapText="1"/>
    </xf>
    <xf numFmtId="49" fontId="26" fillId="24" borderId="13" xfId="0" applyNumberFormat="1" applyFont="1" applyFill="1" applyBorder="1" applyAlignment="1">
      <alignment horizontal="center" vertical="center" wrapText="1"/>
    </xf>
    <xf numFmtId="0" fontId="26" fillId="0" borderId="13" xfId="0" applyFont="1" applyBorder="1" applyAlignment="1">
      <alignment horizontal="centerContinuous" vertical="center"/>
    </xf>
    <xf numFmtId="0" fontId="26" fillId="0" borderId="14" xfId="0" applyFont="1" applyBorder="1" applyAlignment="1">
      <alignment horizontal="centerContinuous" vertical="center"/>
    </xf>
    <xf numFmtId="0" fontId="26" fillId="0" borderId="11" xfId="0" applyFont="1" applyBorder="1" applyAlignment="1">
      <alignment horizontal="center" vertical="center"/>
    </xf>
    <xf numFmtId="0" fontId="26"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7" fillId="0" borderId="14" xfId="76" applyFont="1" applyBorder="1" applyAlignment="1">
      <alignment horizontal="center" vertical="center"/>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5" fillId="0" borderId="0" xfId="101" applyNumberFormat="1" applyFont="1" applyFill="1" applyAlignment="1" applyProtection="1">
      <alignment horizontal="center" vertical="center"/>
      <protection/>
    </xf>
    <xf numFmtId="0" fontId="27" fillId="0" borderId="11" xfId="76" applyFont="1" applyFill="1" applyBorder="1" applyAlignment="1">
      <alignment horizontal="center" vertical="center"/>
      <protection/>
    </xf>
    <xf numFmtId="0" fontId="27" fillId="0" borderId="13" xfId="76" applyFont="1" applyBorder="1" applyAlignment="1">
      <alignment horizontal="center" vertical="center"/>
      <protection/>
    </xf>
    <xf numFmtId="0" fontId="27" fillId="0" borderId="0" xfId="72" applyFont="1" applyAlignment="1">
      <alignment horizontal="right" vertical="center"/>
      <protection/>
    </xf>
    <xf numFmtId="0" fontId="27" fillId="0" borderId="10" xfId="72" applyFont="1" applyBorder="1" applyAlignment="1">
      <alignment horizontal="righ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1" xfId="73" applyFont="1" applyFill="1" applyBorder="1" applyAlignment="1">
      <alignment horizontal="center" vertical="center" wrapText="1"/>
      <protection/>
    </xf>
    <xf numFmtId="0" fontId="27" fillId="0" borderId="0" xfId="73" applyFont="1" applyAlignment="1">
      <alignment horizontal="right" vertical="center"/>
      <protection/>
    </xf>
    <xf numFmtId="0" fontId="27" fillId="0" borderId="10" xfId="73" applyFont="1" applyBorder="1" applyAlignment="1">
      <alignment horizontal="righ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9" fillId="0" borderId="0" xfId="0" applyFont="1" applyAlignment="1">
      <alignment horizontal="center" vertical="center"/>
    </xf>
    <xf numFmtId="0" fontId="25" fillId="0" borderId="0" xfId="77" applyNumberFormat="1" applyFont="1" applyFill="1" applyAlignment="1" applyProtection="1">
      <alignment horizontal="center" vertical="center"/>
      <protection/>
    </xf>
    <xf numFmtId="0" fontId="27" fillId="0" borderId="11" xfId="71" applyFont="1" applyFill="1" applyBorder="1" applyAlignment="1">
      <alignment horizontal="center" vertical="center" wrapText="1"/>
      <protection/>
    </xf>
    <xf numFmtId="0" fontId="27" fillId="0" borderId="0" xfId="71" applyFont="1" applyAlignment="1">
      <alignment horizontal="right" vertical="center"/>
      <protection/>
    </xf>
    <xf numFmtId="0" fontId="27" fillId="0" borderId="10" xfId="71" applyFont="1" applyBorder="1" applyAlignment="1">
      <alignment horizontal="right" vertical="center"/>
      <protection/>
    </xf>
    <xf numFmtId="0" fontId="27" fillId="0" borderId="11" xfId="72" applyFont="1" applyFill="1" applyBorder="1" applyAlignment="1">
      <alignment horizontal="center" vertical="center" wrapText="1"/>
      <protection/>
    </xf>
    <xf numFmtId="0" fontId="27" fillId="0" borderId="15" xfId="76" applyFont="1" applyBorder="1" applyAlignment="1">
      <alignment horizontal="center" vertical="center"/>
      <protection/>
    </xf>
    <xf numFmtId="0" fontId="27" fillId="0" borderId="11" xfId="76" applyFont="1" applyBorder="1" applyAlignment="1">
      <alignment horizontal="center" vertical="center"/>
      <protection/>
    </xf>
    <xf numFmtId="0" fontId="25" fillId="0" borderId="0" xfId="76" applyFont="1" applyAlignment="1">
      <alignment horizontal="center" vertical="center"/>
      <protection/>
    </xf>
    <xf numFmtId="0" fontId="27" fillId="0" borderId="0" xfId="76" applyFont="1" applyAlignment="1">
      <alignment horizontal="right" vertical="center"/>
      <protection/>
    </xf>
    <xf numFmtId="0" fontId="27" fillId="0" borderId="10" xfId="76" applyFont="1" applyBorder="1" applyAlignment="1">
      <alignment horizontal="right" vertical="center"/>
      <protection/>
    </xf>
    <xf numFmtId="0" fontId="27" fillId="0" borderId="11" xfId="75" applyFont="1" applyFill="1" applyBorder="1" applyAlignment="1">
      <alignment horizontal="center" vertical="center" wrapText="1"/>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2" xfId="75" applyFont="1" applyFill="1" applyBorder="1" applyAlignment="1">
      <alignment horizontal="center" vertical="center" wrapText="1"/>
      <protection/>
    </xf>
    <xf numFmtId="0" fontId="27" fillId="0" borderId="16" xfId="75" applyFont="1" applyFill="1" applyBorder="1" applyAlignment="1">
      <alignment horizontal="center" vertical="center" wrapText="1"/>
      <protection/>
    </xf>
    <xf numFmtId="0" fontId="27" fillId="0" borderId="10" xfId="63" applyFont="1" applyBorder="1" applyAlignment="1">
      <alignment horizontal="right" vertical="center"/>
      <protection/>
    </xf>
    <xf numFmtId="0" fontId="27" fillId="0" borderId="10" xfId="77" applyFont="1" applyFill="1" applyBorder="1" applyAlignment="1">
      <alignment horizontal="left" vertical="center"/>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5" xfId="63" applyFont="1" applyBorder="1" applyAlignment="1">
      <alignment horizontal="center" vertical="center"/>
      <protection/>
    </xf>
    <xf numFmtId="0" fontId="27" fillId="0" borderId="11" xfId="63" applyFont="1" applyFill="1" applyBorder="1" applyAlignment="1">
      <alignment horizontal="center" vertical="center"/>
      <protection/>
    </xf>
    <xf numFmtId="0" fontId="25" fillId="0" borderId="0" xfId="64" applyFont="1" applyAlignment="1">
      <alignment horizontal="center" vertical="center"/>
      <protection/>
    </xf>
    <xf numFmtId="0" fontId="27" fillId="0" borderId="0" xfId="64" applyFont="1" applyAlignment="1">
      <alignment horizontal="right" vertical="center"/>
      <protection/>
    </xf>
    <xf numFmtId="0" fontId="27" fillId="0" borderId="10" xfId="64" applyFont="1" applyBorder="1" applyAlignment="1">
      <alignment horizontal="right" vertical="center"/>
      <protection/>
    </xf>
    <xf numFmtId="0" fontId="27" fillId="0" borderId="13" xfId="64" applyFont="1" applyBorder="1" applyAlignment="1">
      <alignment horizontal="center" vertical="center"/>
      <protection/>
    </xf>
    <xf numFmtId="0" fontId="27" fillId="0" borderId="14"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1" xfId="64" applyFont="1" applyBorder="1" applyAlignment="1">
      <alignment horizontal="center" vertical="center"/>
      <protection/>
    </xf>
    <xf numFmtId="0" fontId="27" fillId="0" borderId="11" xfId="64" applyFont="1" applyFill="1" applyBorder="1" applyAlignment="1">
      <alignment horizontal="center" vertical="center"/>
      <protection/>
    </xf>
    <xf numFmtId="0" fontId="25" fillId="0" borderId="0" xfId="65" applyFont="1" applyAlignment="1">
      <alignment horizontal="center" vertical="center"/>
      <protection/>
    </xf>
    <xf numFmtId="0" fontId="27" fillId="0" borderId="0" xfId="65" applyFont="1" applyAlignment="1">
      <alignment horizontal="right" vertical="center"/>
      <protection/>
    </xf>
    <xf numFmtId="0" fontId="27" fillId="0" borderId="10" xfId="65" applyFont="1" applyBorder="1" applyAlignment="1">
      <alignment horizontal="righ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3" xfId="65" applyFont="1" applyBorder="1" applyAlignment="1">
      <alignment horizontal="center" vertical="center"/>
      <protection/>
    </xf>
    <xf numFmtId="0" fontId="27" fillId="0" borderId="14" xfId="65" applyFont="1" applyBorder="1" applyAlignment="1">
      <alignment horizontal="center" vertical="center"/>
      <protection/>
    </xf>
    <xf numFmtId="0" fontId="27" fillId="0" borderId="15" xfId="65" applyFont="1" applyBorder="1" applyAlignment="1">
      <alignment horizontal="center" vertical="center"/>
      <protection/>
    </xf>
    <xf numFmtId="49" fontId="27" fillId="0" borderId="11" xfId="62" applyNumberFormat="1" applyFont="1" applyBorder="1" applyAlignment="1">
      <alignment horizontal="center" vertical="center"/>
      <protection/>
    </xf>
    <xf numFmtId="0" fontId="29" fillId="0" borderId="0" xfId="62" applyFont="1" applyAlignment="1">
      <alignment horizontal="center" vertical="center"/>
      <protection/>
    </xf>
    <xf numFmtId="0" fontId="27" fillId="0" borderId="12"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1" xfId="68" applyNumberFormat="1" applyFont="1" applyFill="1" applyBorder="1" applyAlignment="1" applyProtection="1">
      <alignment horizontal="center" vertical="center"/>
      <protection/>
    </xf>
    <xf numFmtId="0" fontId="27" fillId="0" borderId="11"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14"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11" xfId="66" applyFont="1" applyFill="1" applyBorder="1" applyAlignment="1">
      <alignment horizontal="center" vertical="center" wrapText="1"/>
      <protection/>
    </xf>
    <xf numFmtId="0" fontId="28" fillId="0" borderId="12" xfId="79" applyNumberFormat="1" applyFont="1" applyFill="1" applyBorder="1" applyAlignment="1" applyProtection="1">
      <alignment horizontal="center" vertical="center"/>
      <protection/>
    </xf>
    <xf numFmtId="0" fontId="28" fillId="0" borderId="16"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protection/>
    </xf>
    <xf numFmtId="0" fontId="28" fillId="0" borderId="14" xfId="79" applyNumberFormat="1" applyFont="1" applyFill="1" applyBorder="1" applyAlignment="1" applyProtection="1">
      <alignment horizontal="center" vertical="center"/>
      <protection/>
    </xf>
    <xf numFmtId="0" fontId="28" fillId="0" borderId="15" xfId="79" applyNumberFormat="1" applyFont="1" applyFill="1" applyBorder="1" applyAlignment="1" applyProtection="1">
      <alignment horizontal="center" vertical="center"/>
      <protection/>
    </xf>
    <xf numFmtId="0" fontId="28" fillId="0" borderId="12" xfId="67" applyNumberFormat="1" applyFont="1" applyFill="1" applyBorder="1" applyAlignment="1" applyProtection="1">
      <alignment horizontal="center" vertical="center" wrapText="1"/>
      <protection/>
    </xf>
    <xf numFmtId="0" fontId="28" fillId="0" borderId="16" xfId="67" applyNumberFormat="1" applyFont="1" applyFill="1" applyBorder="1" applyAlignment="1" applyProtection="1">
      <alignment horizontal="center" vertical="center" wrapText="1"/>
      <protection/>
    </xf>
    <xf numFmtId="0" fontId="28" fillId="0" borderId="13" xfId="67" applyNumberFormat="1" applyFont="1" applyFill="1" applyBorder="1" applyAlignment="1" applyProtection="1">
      <alignment horizontal="center" vertical="center"/>
      <protection/>
    </xf>
    <xf numFmtId="0" fontId="28" fillId="0" borderId="14" xfId="67" applyNumberFormat="1" applyFont="1" applyFill="1" applyBorder="1" applyAlignment="1" applyProtection="1">
      <alignment horizontal="center" vertical="center"/>
      <protection/>
    </xf>
    <xf numFmtId="0" fontId="28" fillId="0" borderId="15" xfId="67" applyNumberFormat="1" applyFont="1" applyFill="1" applyBorder="1" applyAlignment="1" applyProtection="1">
      <alignment horizontal="center" vertical="center"/>
      <protection/>
    </xf>
    <xf numFmtId="0" fontId="28" fillId="0" borderId="11" xfId="67" applyNumberFormat="1" applyFont="1" applyFill="1" applyBorder="1" applyAlignment="1" applyProtection="1">
      <alignment horizontal="center" vertical="center"/>
      <protection/>
    </xf>
    <xf numFmtId="0" fontId="28" fillId="0" borderId="13" xfId="67" applyNumberFormat="1" applyFont="1" applyFill="1" applyBorder="1" applyAlignment="1" applyProtection="1">
      <alignment horizontal="center" vertical="center" wrapText="1"/>
      <protection/>
    </xf>
    <xf numFmtId="49" fontId="27" fillId="0" borderId="11" xfId="97" applyNumberFormat="1" applyFont="1" applyFill="1" applyBorder="1" applyAlignment="1" applyProtection="1">
      <alignment horizontal="center" vertical="center" wrapText="1"/>
      <protection/>
    </xf>
    <xf numFmtId="176" fontId="27" fillId="0" borderId="11" xfId="97" applyNumberFormat="1" applyFont="1" applyFill="1" applyBorder="1" applyAlignment="1" applyProtection="1">
      <alignment horizontal="center" vertical="center" wrapText="1"/>
      <protection/>
    </xf>
    <xf numFmtId="0" fontId="27" fillId="0" borderId="11" xfId="69" applyFont="1" applyBorder="1" applyAlignment="1">
      <alignment horizontal="center" vertical="center" wrapText="1"/>
      <protection/>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31" fillId="0" borderId="0" xfId="61" applyFont="1" applyAlignment="1">
      <alignment horizontal="center" vertical="center"/>
      <protection/>
    </xf>
    <xf numFmtId="0" fontId="30" fillId="0" borderId="0" xfId="61" applyFont="1" applyAlignment="1">
      <alignment horizontal="center" vertical="center"/>
      <protection/>
    </xf>
    <xf numFmtId="0" fontId="32" fillId="0" borderId="13" xfId="61" applyFont="1" applyBorder="1" applyAlignment="1">
      <alignment horizontal="center" vertical="center"/>
      <protection/>
    </xf>
    <xf numFmtId="0" fontId="32" fillId="0" borderId="14" xfId="61" applyFont="1" applyBorder="1" applyAlignment="1">
      <alignment horizontal="center" vertical="center"/>
      <protection/>
    </xf>
    <xf numFmtId="0" fontId="32" fillId="0" borderId="15"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13" xfId="61" applyFont="1" applyBorder="1" applyAlignment="1">
      <alignment horizontal="left" vertical="center" wrapText="1"/>
      <protection/>
    </xf>
    <xf numFmtId="0" fontId="0" fillId="0" borderId="14" xfId="61" applyFont="1" applyBorder="1" applyAlignment="1">
      <alignment horizontal="left" vertical="center" wrapText="1"/>
      <protection/>
    </xf>
    <xf numFmtId="0" fontId="0" fillId="0" borderId="15" xfId="61" applyFont="1" applyBorder="1" applyAlignment="1">
      <alignment horizontal="left" vertical="center" wrapText="1"/>
      <protection/>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新增预算公开表20160201）2016年鞍山市市本级一般公共预算经济分类预算表" xfId="58"/>
    <cellStyle name="差_StartUp" xfId="59"/>
    <cellStyle name="差_填报模板 " xfId="60"/>
    <cellStyle name="常规 2" xfId="61"/>
    <cellStyle name="常规_10一般公共预算基本支出表（按经济）" xfId="62"/>
    <cellStyle name="常规_11纳入预算管理的行政事业性收费支出预算明细表" xfId="63"/>
    <cellStyle name="常规_12纳入预算管理的政府性基金" xfId="64"/>
    <cellStyle name="常规_13国有资本经营支出" xfId="65"/>
    <cellStyle name="常规_14项目支出表" xfId="66"/>
    <cellStyle name="常规_16购买服务表" xfId="67"/>
    <cellStyle name="常规_17一般公共预算“三公”经费" xfId="68"/>
    <cellStyle name="常规_19机关运行经费" xfId="69"/>
    <cellStyle name="常规_1部门收支总表" xfId="70"/>
    <cellStyle name="常规_2部门收支总表（分单位）" xfId="71"/>
    <cellStyle name="常规_3部门收入总表" xfId="72"/>
    <cellStyle name="常规_4部门支出总表" xfId="73"/>
    <cellStyle name="常规_5部门支出总表 (按功能)" xfId="74"/>
    <cellStyle name="常规_6财政拨款收支总表" xfId="75"/>
    <cellStyle name="常规_8一般公共预算支出表" xfId="76"/>
    <cellStyle name="常规_Sheet1" xfId="77"/>
    <cellStyle name="常规_新报表页" xfId="78"/>
    <cellStyle name="常规_政府采购表的复制的复制" xfId="79"/>
    <cellStyle name="Hyperlink" xfId="80"/>
    <cellStyle name="好" xfId="81"/>
    <cellStyle name="好_（新增预算公开表20160201）2016年鞍山市市本级一般公共预算经济分类预算表" xfId="82"/>
    <cellStyle name="好_StartUp" xfId="83"/>
    <cellStyle name="好_填报模板 "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千位分隔[0]_11纳入预算管理的行政事业性收费支出预算明细表" xfId="95"/>
    <cellStyle name="千位分隔[0]_14项目支出表" xfId="96"/>
    <cellStyle name="千位分隔[0]_19机关运行经费" xfId="97"/>
    <cellStyle name="千位分隔[0]_2部门收支总表（分单位）" xfId="98"/>
    <cellStyle name="千位分隔[0]_3部门收入总表" xfId="99"/>
    <cellStyle name="千位分隔[0]_4部门支出总表" xfId="100"/>
    <cellStyle name="千位分隔[0]_5部门支出总表 (按功能)"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注释" xfId="112"/>
    <cellStyle name="着色 1" xfId="113"/>
    <cellStyle name="着色 2" xfId="114"/>
    <cellStyle name="着色 3" xfId="115"/>
    <cellStyle name="着色 4" xfId="116"/>
    <cellStyle name="着色 5" xfId="117"/>
    <cellStyle name="着色 6" xfId="1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9&#24180;&#39044;&#31639;&#20844;&#24320;\&#39044;&#31639;&#20844;&#24320;\2019&#24180;&#37096;&#38376;&#39044;&#31639;&#21644;&#8220;&#19977;&#20844;&#8221;&#32463;&#36153;&#39044;&#31639;&#20844;&#24320;&#34920;(&#21307;&#31649;&#236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开表皮"/>
      <sheetName val="目录"/>
      <sheetName val="1部门收支总表"/>
      <sheetName val="2部门收支总表（分单位）"/>
      <sheetName val="3部门收入总表"/>
      <sheetName val="4部门支出总表"/>
      <sheetName val="5部门支出总表 (按功能)"/>
      <sheetName val="6部门支出总表 (按政府经济)"/>
      <sheetName val="7部门支出总表 (按部门经济)"/>
      <sheetName val="8一般公共预算支出表"/>
      <sheetName val="9财政拨款支出表"/>
      <sheetName val="10纳入预算管理的行政事业性收费支出预算明细表"/>
      <sheetName val="11纳入预算管理的政府性基金"/>
      <sheetName val="12国有资本经营支出"/>
      <sheetName val="13纳入专户管理的行政事业性收费支出预算明细表"/>
      <sheetName val="14一般公共预算基本支出表（按政府经济）"/>
      <sheetName val="15一般公共预算基本支出表（按部门经济）"/>
      <sheetName val="16一般公共预算“三公”经费"/>
      <sheetName val="17项目支出表"/>
      <sheetName val="18项目支出表（债务）"/>
      <sheetName val="19政府采购表"/>
      <sheetName val="20购买服务表"/>
      <sheetName val="21机关运行经费"/>
      <sheetName val="22绩效情况表"/>
      <sheetName val="预算公开情况信息反馈表（非公开样本）"/>
    </sheetNames>
    <sheetDataSet>
      <sheetData sheetId="2">
        <row r="6">
          <cell r="B6">
            <v>191.81</v>
          </cell>
          <cell r="D6">
            <v>191.81</v>
          </cell>
        </row>
        <row r="7">
          <cell r="D7">
            <v>30.98</v>
          </cell>
        </row>
        <row r="8">
          <cell r="D8">
            <v>30.98</v>
          </cell>
        </row>
        <row r="9">
          <cell r="D9">
            <v>0.36</v>
          </cell>
        </row>
        <row r="10">
          <cell r="D10">
            <v>21.87</v>
          </cell>
        </row>
        <row r="11">
          <cell r="D11">
            <v>8.75</v>
          </cell>
        </row>
        <row r="12">
          <cell r="D12">
            <v>141.73</v>
          </cell>
        </row>
        <row r="13">
          <cell r="D13">
            <v>141.73</v>
          </cell>
        </row>
        <row r="14">
          <cell r="D14">
            <v>141.73</v>
          </cell>
        </row>
        <row r="15">
          <cell r="D15">
            <v>19.1</v>
          </cell>
        </row>
        <row r="16">
          <cell r="D16">
            <v>19.1</v>
          </cell>
        </row>
        <row r="17">
          <cell r="D17">
            <v>13.12</v>
          </cell>
        </row>
        <row r="18">
          <cell r="D18">
            <v>5.98</v>
          </cell>
        </row>
        <row r="45">
          <cell r="B45">
            <v>191.81</v>
          </cell>
        </row>
      </sheetData>
      <sheetData sheetId="6">
        <row r="6">
          <cell r="E6">
            <v>191.81</v>
          </cell>
          <cell r="F6">
            <v>191.81</v>
          </cell>
        </row>
        <row r="7">
          <cell r="E7">
            <v>30.98</v>
          </cell>
          <cell r="F7">
            <v>30.98</v>
          </cell>
        </row>
        <row r="8">
          <cell r="E8">
            <v>30.98</v>
          </cell>
          <cell r="F8">
            <v>30.98</v>
          </cell>
        </row>
        <row r="9">
          <cell r="E9">
            <v>0.36</v>
          </cell>
          <cell r="F9">
            <v>0.36</v>
          </cell>
        </row>
        <row r="10">
          <cell r="E10">
            <v>21.87</v>
          </cell>
          <cell r="F10">
            <v>21.87</v>
          </cell>
        </row>
        <row r="11">
          <cell r="E11">
            <v>8.75</v>
          </cell>
          <cell r="F11">
            <v>8.75</v>
          </cell>
        </row>
        <row r="12">
          <cell r="E12">
            <v>141.73</v>
          </cell>
          <cell r="F12">
            <v>141.73</v>
          </cell>
        </row>
        <row r="13">
          <cell r="E13">
            <v>141.73</v>
          </cell>
        </row>
        <row r="14">
          <cell r="E14">
            <v>141.73</v>
          </cell>
          <cell r="F14">
            <v>141.73</v>
          </cell>
        </row>
        <row r="15">
          <cell r="E15">
            <v>19.1</v>
          </cell>
          <cell r="F15">
            <v>19.1</v>
          </cell>
        </row>
        <row r="16">
          <cell r="E16">
            <v>19.1</v>
          </cell>
          <cell r="F16">
            <v>19.1</v>
          </cell>
        </row>
        <row r="17">
          <cell r="E17">
            <v>13.12</v>
          </cell>
          <cell r="F17">
            <v>13.12</v>
          </cell>
        </row>
        <row r="18">
          <cell r="E18">
            <v>5.98</v>
          </cell>
          <cell r="F18">
            <v>5.98</v>
          </cell>
        </row>
      </sheetData>
      <sheetData sheetId="7">
        <row r="6">
          <cell r="D6">
            <v>191.81</v>
          </cell>
          <cell r="E6">
            <v>191.81</v>
          </cell>
        </row>
        <row r="7">
          <cell r="D7">
            <v>191.64</v>
          </cell>
          <cell r="E7">
            <v>191.64</v>
          </cell>
        </row>
        <row r="8">
          <cell r="D8">
            <v>171.09</v>
          </cell>
          <cell r="E8">
            <v>171.09</v>
          </cell>
        </row>
        <row r="9">
          <cell r="D9">
            <v>20.55</v>
          </cell>
          <cell r="E9">
            <v>20.55</v>
          </cell>
        </row>
        <row r="10">
          <cell r="D10">
            <v>0.17</v>
          </cell>
          <cell r="E10">
            <v>0.17</v>
          </cell>
        </row>
        <row r="11">
          <cell r="D11">
            <v>0.17</v>
          </cell>
          <cell r="E11">
            <v>0.17</v>
          </cell>
        </row>
      </sheetData>
      <sheetData sheetId="8">
        <row r="6">
          <cell r="D6">
            <v>191.81</v>
          </cell>
          <cell r="E6">
            <v>191.81</v>
          </cell>
        </row>
        <row r="7">
          <cell r="D7">
            <v>171.09</v>
          </cell>
          <cell r="E7">
            <v>171.09</v>
          </cell>
        </row>
        <row r="8">
          <cell r="D8">
            <v>65.2</v>
          </cell>
          <cell r="E8">
            <v>65.2</v>
          </cell>
        </row>
        <row r="9">
          <cell r="D9">
            <v>47.11</v>
          </cell>
          <cell r="E9">
            <v>47.11</v>
          </cell>
        </row>
        <row r="10">
          <cell r="D10">
            <v>5.43</v>
          </cell>
          <cell r="E10">
            <v>5.43</v>
          </cell>
        </row>
        <row r="11">
          <cell r="D11">
            <v>21.87</v>
          </cell>
          <cell r="E11">
            <v>21.87</v>
          </cell>
        </row>
        <row r="12">
          <cell r="D12">
            <v>8.75</v>
          </cell>
          <cell r="E12">
            <v>8.75</v>
          </cell>
        </row>
        <row r="13">
          <cell r="D13">
            <v>7.66</v>
          </cell>
          <cell r="E13">
            <v>7.66</v>
          </cell>
        </row>
        <row r="14">
          <cell r="D14">
            <v>1.95</v>
          </cell>
          <cell r="E14">
            <v>1.95</v>
          </cell>
        </row>
        <row r="15">
          <cell r="D15">
            <v>13.12</v>
          </cell>
          <cell r="E15">
            <v>13.12</v>
          </cell>
        </row>
        <row r="16">
          <cell r="D16">
            <v>20.55</v>
          </cell>
          <cell r="E16">
            <v>20.55</v>
          </cell>
        </row>
        <row r="17">
          <cell r="D17">
            <v>3.85</v>
          </cell>
          <cell r="E17">
            <v>3.85</v>
          </cell>
        </row>
        <row r="18">
          <cell r="D18">
            <v>0.54</v>
          </cell>
          <cell r="E18">
            <v>0.54</v>
          </cell>
        </row>
        <row r="19">
          <cell r="D19">
            <v>5.2</v>
          </cell>
          <cell r="E19">
            <v>5.2</v>
          </cell>
        </row>
        <row r="20">
          <cell r="D20">
            <v>2.19</v>
          </cell>
          <cell r="E20">
            <v>2.19</v>
          </cell>
        </row>
        <row r="21">
          <cell r="D21">
            <v>8.77</v>
          </cell>
          <cell r="E21">
            <v>8.77</v>
          </cell>
        </row>
        <row r="22">
          <cell r="D22">
            <v>0.17</v>
          </cell>
          <cell r="E22">
            <v>0.17</v>
          </cell>
        </row>
        <row r="23">
          <cell r="D23">
            <v>0.17</v>
          </cell>
          <cell r="E23">
            <v>0.17</v>
          </cell>
        </row>
      </sheetData>
      <sheetData sheetId="15">
        <row r="6">
          <cell r="D6">
            <v>186.31</v>
          </cell>
        </row>
        <row r="7">
          <cell r="D7">
            <v>186.14</v>
          </cell>
        </row>
        <row r="8">
          <cell r="D8">
            <v>171.09</v>
          </cell>
        </row>
        <row r="9">
          <cell r="D9">
            <v>15.05</v>
          </cell>
        </row>
        <row r="10">
          <cell r="D10">
            <v>0.17</v>
          </cell>
        </row>
        <row r="11">
          <cell r="D11">
            <v>0.17</v>
          </cell>
        </row>
      </sheetData>
      <sheetData sheetId="16">
        <row r="6">
          <cell r="D6">
            <v>186.31</v>
          </cell>
        </row>
        <row r="7">
          <cell r="D7">
            <v>171.09</v>
          </cell>
        </row>
        <row r="8">
          <cell r="D8">
            <v>65.2</v>
          </cell>
        </row>
        <row r="9">
          <cell r="D9">
            <v>47.11</v>
          </cell>
        </row>
        <row r="10">
          <cell r="D10">
            <v>5.43</v>
          </cell>
        </row>
        <row r="11">
          <cell r="D11">
            <v>21.87</v>
          </cell>
        </row>
        <row r="12">
          <cell r="D12">
            <v>8.75</v>
          </cell>
        </row>
        <row r="13">
          <cell r="D13">
            <v>7.66</v>
          </cell>
        </row>
        <row r="14">
          <cell r="D14">
            <v>1.95</v>
          </cell>
        </row>
        <row r="15">
          <cell r="D15">
            <v>13.12</v>
          </cell>
        </row>
        <row r="16">
          <cell r="D16">
            <v>15.05</v>
          </cell>
        </row>
        <row r="17">
          <cell r="D17">
            <v>3.85</v>
          </cell>
        </row>
        <row r="18">
          <cell r="D18">
            <v>0.54</v>
          </cell>
        </row>
        <row r="19">
          <cell r="D19">
            <v>1.7</v>
          </cell>
        </row>
        <row r="20">
          <cell r="D20">
            <v>2.19</v>
          </cell>
        </row>
        <row r="21">
          <cell r="D21">
            <v>6.77</v>
          </cell>
        </row>
        <row r="22">
          <cell r="D22">
            <v>0.17</v>
          </cell>
        </row>
        <row r="23">
          <cell r="D23">
            <v>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11"/>
  <sheetViews>
    <sheetView showGridLines="0" workbookViewId="0" topLeftCell="A1">
      <selection activeCell="A8" sqref="A8"/>
    </sheetView>
  </sheetViews>
  <sheetFormatPr defaultColWidth="9.00390625" defaultRowHeight="14.25"/>
  <cols>
    <col min="1" max="1" width="124.625" style="0" customWidth="1"/>
    <col min="11" max="11" width="18.125" style="126" customWidth="1"/>
    <col min="12" max="13" width="9.00390625" style="126" customWidth="1"/>
  </cols>
  <sheetData>
    <row r="1" ht="14.25" customHeight="1"/>
    <row r="2" ht="14.25" customHeight="1"/>
    <row r="3" ht="14.25" customHeight="1"/>
    <row r="4" ht="14.25" customHeight="1"/>
    <row r="5" ht="14.25" customHeight="1"/>
    <row r="6" ht="14.25" customHeight="1"/>
    <row r="7" ht="14.25" customHeight="1"/>
    <row r="8" ht="14.25" customHeight="1"/>
    <row r="9" spans="1:15" s="160" customFormat="1" ht="31.5">
      <c r="A9" s="183" t="s">
        <v>387</v>
      </c>
      <c r="B9" s="152"/>
      <c r="C9" s="152"/>
      <c r="D9" s="152"/>
      <c r="E9" s="152"/>
      <c r="F9" s="152"/>
      <c r="G9" s="152"/>
      <c r="H9" s="152"/>
      <c r="I9" s="152"/>
      <c r="J9" s="152"/>
      <c r="K9" s="159">
        <v>37658.09</v>
      </c>
      <c r="L9" s="153"/>
      <c r="M9" s="153"/>
      <c r="N9" s="152"/>
      <c r="O9" s="152"/>
    </row>
    <row r="10" ht="48" customHeight="1">
      <c r="A10" s="183" t="s">
        <v>386</v>
      </c>
    </row>
    <row r="11" spans="1:11" ht="27.75" customHeight="1">
      <c r="A11" s="217"/>
      <c r="B11" s="217"/>
      <c r="C11" s="217"/>
      <c r="D11" s="217"/>
      <c r="E11" s="217"/>
      <c r="F11" s="217"/>
      <c r="G11" s="217"/>
      <c r="H11" s="217"/>
      <c r="I11" s="217"/>
      <c r="J11" s="217"/>
      <c r="K11" s="154"/>
    </row>
  </sheetData>
  <sheetProtection formatCells="0" formatColumns="0" formatRows="0"/>
  <mergeCells count="1">
    <mergeCell ref="A11:J1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56"/>
  <sheetViews>
    <sheetView showGridLines="0" showZeros="0" workbookViewId="0" topLeftCell="A1">
      <selection activeCell="A7" sqref="A7"/>
    </sheetView>
  </sheetViews>
  <sheetFormatPr defaultColWidth="9.00390625" defaultRowHeight="14.25"/>
  <cols>
    <col min="1" max="1" width="24.50390625" style="0" customWidth="1"/>
    <col min="2" max="2" width="6.25390625" style="0" customWidth="1"/>
    <col min="3" max="3" width="5.00390625" style="0" customWidth="1"/>
    <col min="4" max="4" width="4.50390625" style="0" customWidth="1"/>
    <col min="5" max="5" width="29.25390625" style="0" customWidth="1"/>
    <col min="6" max="6" width="12.75390625" style="0" customWidth="1"/>
    <col min="7" max="7" width="13.00390625" style="0" customWidth="1"/>
    <col min="9" max="9" width="13.00390625" style="0" customWidth="1"/>
    <col min="10" max="10" width="13.375" style="0" customWidth="1"/>
  </cols>
  <sheetData>
    <row r="1" spans="1:10" ht="27" customHeight="1">
      <c r="A1" s="225" t="s">
        <v>97</v>
      </c>
      <c r="B1" s="225"/>
      <c r="C1" s="225"/>
      <c r="D1" s="225"/>
      <c r="E1" s="225"/>
      <c r="F1" s="225"/>
      <c r="G1" s="225"/>
      <c r="H1" s="225"/>
      <c r="I1" s="225"/>
      <c r="J1" s="225"/>
    </row>
    <row r="2" spans="1:10" ht="14.25" customHeight="1">
      <c r="A2" s="65"/>
      <c r="B2" s="65"/>
      <c r="C2" s="65"/>
      <c r="D2" s="65"/>
      <c r="E2" s="65"/>
      <c r="F2" s="65"/>
      <c r="G2" s="65"/>
      <c r="H2" s="65"/>
      <c r="I2" s="226" t="s">
        <v>60</v>
      </c>
      <c r="J2" s="226"/>
    </row>
    <row r="3" spans="1:10" ht="14.25" customHeight="1">
      <c r="A3" s="3" t="s">
        <v>389</v>
      </c>
      <c r="B3" s="66"/>
      <c r="C3" s="66"/>
      <c r="D3" s="66"/>
      <c r="E3" s="66"/>
      <c r="F3" s="66"/>
      <c r="G3" s="66"/>
      <c r="H3" s="66"/>
      <c r="I3" s="227" t="s">
        <v>11</v>
      </c>
      <c r="J3" s="227"/>
    </row>
    <row r="4" spans="1:10" ht="14.25" customHeight="1">
      <c r="A4" s="206" t="s">
        <v>23</v>
      </c>
      <c r="B4" s="206" t="s">
        <v>28</v>
      </c>
      <c r="C4" s="206"/>
      <c r="D4" s="206"/>
      <c r="E4" s="224" t="s">
        <v>6</v>
      </c>
      <c r="F4" s="207" t="s">
        <v>61</v>
      </c>
      <c r="G4" s="197"/>
      <c r="H4" s="197"/>
      <c r="I4" s="197"/>
      <c r="J4" s="223"/>
    </row>
    <row r="5" spans="1:10" ht="36" customHeight="1">
      <c r="A5" s="206"/>
      <c r="B5" s="64" t="s">
        <v>8</v>
      </c>
      <c r="C5" s="64" t="s">
        <v>21</v>
      </c>
      <c r="D5" s="67" t="s">
        <v>20</v>
      </c>
      <c r="E5" s="224"/>
      <c r="F5" s="68" t="s">
        <v>5</v>
      </c>
      <c r="G5" s="69" t="s">
        <v>13</v>
      </c>
      <c r="H5" s="69" t="s">
        <v>19</v>
      </c>
      <c r="I5" s="69" t="s">
        <v>1</v>
      </c>
      <c r="J5" s="69" t="s">
        <v>15</v>
      </c>
    </row>
    <row r="6" spans="1:10" s="160" customFormat="1" ht="24" customHeight="1">
      <c r="A6" s="177"/>
      <c r="B6" s="177"/>
      <c r="C6" s="177"/>
      <c r="D6" s="177"/>
      <c r="E6" s="178" t="s">
        <v>5</v>
      </c>
      <c r="F6" s="176">
        <f>SUM(F7:F56)</f>
        <v>37849.90000000001</v>
      </c>
      <c r="G6" s="176">
        <f>SUM(G7:G56)</f>
        <v>7098.909999999999</v>
      </c>
      <c r="H6" s="176">
        <f>SUM(H7:H56)</f>
        <v>957.09</v>
      </c>
      <c r="I6" s="176">
        <f>SUM(I7:I56)</f>
        <v>1206.4</v>
      </c>
      <c r="J6" s="176">
        <f>SUM(J7:J56)</f>
        <v>28587.500000000004</v>
      </c>
    </row>
    <row r="7" spans="1:10" ht="24" customHeight="1">
      <c r="A7" s="175" t="s">
        <v>417</v>
      </c>
      <c r="B7" s="177" t="s">
        <v>202</v>
      </c>
      <c r="C7" s="177" t="s">
        <v>203</v>
      </c>
      <c r="D7" s="177" t="s">
        <v>204</v>
      </c>
      <c r="E7" s="178" t="s">
        <v>205</v>
      </c>
      <c r="F7" s="176">
        <v>103.54</v>
      </c>
      <c r="G7" s="176">
        <v>0</v>
      </c>
      <c r="H7" s="176">
        <v>14.38</v>
      </c>
      <c r="I7" s="176">
        <v>89.16</v>
      </c>
      <c r="J7" s="176">
        <v>0</v>
      </c>
    </row>
    <row r="8" spans="1:10" ht="24" customHeight="1">
      <c r="A8" s="177"/>
      <c r="B8" s="177" t="s">
        <v>202</v>
      </c>
      <c r="C8" s="177" t="s">
        <v>203</v>
      </c>
      <c r="D8" s="177" t="s">
        <v>203</v>
      </c>
      <c r="E8" s="178" t="s">
        <v>206</v>
      </c>
      <c r="F8" s="176">
        <v>97.65</v>
      </c>
      <c r="G8" s="176">
        <v>97.65</v>
      </c>
      <c r="H8" s="176">
        <v>0</v>
      </c>
      <c r="I8" s="176">
        <v>0</v>
      </c>
      <c r="J8" s="176">
        <v>0</v>
      </c>
    </row>
    <row r="9" spans="1:10" ht="24" customHeight="1">
      <c r="A9" s="177"/>
      <c r="B9" s="177" t="s">
        <v>202</v>
      </c>
      <c r="C9" s="177" t="s">
        <v>203</v>
      </c>
      <c r="D9" s="177" t="s">
        <v>207</v>
      </c>
      <c r="E9" s="178" t="s">
        <v>208</v>
      </c>
      <c r="F9" s="176">
        <v>39.06</v>
      </c>
      <c r="G9" s="176">
        <v>39.06</v>
      </c>
      <c r="H9" s="176">
        <v>0</v>
      </c>
      <c r="I9" s="176">
        <v>0</v>
      </c>
      <c r="J9" s="176">
        <v>0</v>
      </c>
    </row>
    <row r="10" spans="1:10" ht="24" customHeight="1">
      <c r="A10" s="177"/>
      <c r="B10" s="177" t="s">
        <v>209</v>
      </c>
      <c r="C10" s="177" t="s">
        <v>204</v>
      </c>
      <c r="D10" s="177" t="s">
        <v>204</v>
      </c>
      <c r="E10" s="178" t="s">
        <v>210</v>
      </c>
      <c r="F10" s="176">
        <v>693.9</v>
      </c>
      <c r="G10" s="176">
        <v>534.12</v>
      </c>
      <c r="H10" s="176">
        <v>144.04</v>
      </c>
      <c r="I10" s="176">
        <v>15.74</v>
      </c>
      <c r="J10" s="176">
        <v>0</v>
      </c>
    </row>
    <row r="11" spans="1:10" ht="24" customHeight="1">
      <c r="A11" s="177"/>
      <c r="B11" s="177" t="s">
        <v>209</v>
      </c>
      <c r="C11" s="177" t="s">
        <v>204</v>
      </c>
      <c r="D11" s="177" t="s">
        <v>211</v>
      </c>
      <c r="E11" s="178" t="s">
        <v>212</v>
      </c>
      <c r="F11" s="176">
        <v>82.5</v>
      </c>
      <c r="G11" s="176">
        <v>0</v>
      </c>
      <c r="H11" s="176">
        <v>0</v>
      </c>
      <c r="I11" s="176">
        <v>0</v>
      </c>
      <c r="J11" s="176">
        <v>82.5</v>
      </c>
    </row>
    <row r="12" spans="1:10" ht="24" customHeight="1">
      <c r="A12" s="177"/>
      <c r="B12" s="177" t="s">
        <v>209</v>
      </c>
      <c r="C12" s="177" t="s">
        <v>204</v>
      </c>
      <c r="D12" s="177" t="s">
        <v>213</v>
      </c>
      <c r="E12" s="178" t="s">
        <v>214</v>
      </c>
      <c r="F12" s="176">
        <v>340</v>
      </c>
      <c r="G12" s="176">
        <v>0</v>
      </c>
      <c r="H12" s="176">
        <v>0</v>
      </c>
      <c r="I12" s="176">
        <v>0</v>
      </c>
      <c r="J12" s="176">
        <v>340</v>
      </c>
    </row>
    <row r="13" spans="1:10" ht="24" customHeight="1">
      <c r="A13" s="177"/>
      <c r="B13" s="177" t="s">
        <v>209</v>
      </c>
      <c r="C13" s="177" t="s">
        <v>211</v>
      </c>
      <c r="D13" s="177" t="s">
        <v>211</v>
      </c>
      <c r="E13" s="178" t="s">
        <v>215</v>
      </c>
      <c r="F13" s="176">
        <v>20</v>
      </c>
      <c r="G13" s="176">
        <v>0</v>
      </c>
      <c r="H13" s="176">
        <v>0</v>
      </c>
      <c r="I13" s="176">
        <v>0</v>
      </c>
      <c r="J13" s="176">
        <v>20</v>
      </c>
    </row>
    <row r="14" spans="1:10" ht="24" customHeight="1">
      <c r="A14" s="177"/>
      <c r="B14" s="177" t="s">
        <v>209</v>
      </c>
      <c r="C14" s="177" t="s">
        <v>211</v>
      </c>
      <c r="D14" s="177" t="s">
        <v>213</v>
      </c>
      <c r="E14" s="178" t="s">
        <v>216</v>
      </c>
      <c r="F14" s="176">
        <v>1143</v>
      </c>
      <c r="G14" s="176">
        <v>0</v>
      </c>
      <c r="H14" s="176">
        <v>0</v>
      </c>
      <c r="I14" s="176">
        <v>0</v>
      </c>
      <c r="J14" s="176">
        <v>1143</v>
      </c>
    </row>
    <row r="15" spans="1:10" ht="24" customHeight="1">
      <c r="A15" s="177"/>
      <c r="B15" s="177" t="s">
        <v>209</v>
      </c>
      <c r="C15" s="177" t="s">
        <v>217</v>
      </c>
      <c r="D15" s="177" t="s">
        <v>211</v>
      </c>
      <c r="E15" s="178" t="s">
        <v>218</v>
      </c>
      <c r="F15" s="176">
        <v>454.2</v>
      </c>
      <c r="G15" s="176">
        <v>0</v>
      </c>
      <c r="H15" s="176">
        <v>0</v>
      </c>
      <c r="I15" s="176">
        <v>0</v>
      </c>
      <c r="J15" s="176">
        <v>454.2</v>
      </c>
    </row>
    <row r="16" spans="1:10" ht="24" customHeight="1">
      <c r="A16" s="177"/>
      <c r="B16" s="177" t="s">
        <v>209</v>
      </c>
      <c r="C16" s="177" t="s">
        <v>217</v>
      </c>
      <c r="D16" s="177" t="s">
        <v>213</v>
      </c>
      <c r="E16" s="178" t="s">
        <v>219</v>
      </c>
      <c r="F16" s="176">
        <v>800</v>
      </c>
      <c r="G16" s="176">
        <v>0</v>
      </c>
      <c r="H16" s="176">
        <v>0</v>
      </c>
      <c r="I16" s="176">
        <v>0</v>
      </c>
      <c r="J16" s="176">
        <v>800</v>
      </c>
    </row>
    <row r="17" spans="1:10" ht="24" customHeight="1">
      <c r="A17" s="177"/>
      <c r="B17" s="177" t="s">
        <v>209</v>
      </c>
      <c r="C17" s="177" t="s">
        <v>220</v>
      </c>
      <c r="D17" s="177" t="s">
        <v>221</v>
      </c>
      <c r="E17" s="178" t="s">
        <v>222</v>
      </c>
      <c r="F17" s="176">
        <v>67.5</v>
      </c>
      <c r="G17" s="176">
        <v>0</v>
      </c>
      <c r="H17" s="176">
        <v>0</v>
      </c>
      <c r="I17" s="176">
        <v>0</v>
      </c>
      <c r="J17" s="176">
        <v>67.5</v>
      </c>
    </row>
    <row r="18" spans="1:10" ht="24" customHeight="1">
      <c r="A18" s="177"/>
      <c r="B18" s="177" t="s">
        <v>209</v>
      </c>
      <c r="C18" s="177" t="s">
        <v>220</v>
      </c>
      <c r="D18" s="177" t="s">
        <v>213</v>
      </c>
      <c r="E18" s="178" t="s">
        <v>223</v>
      </c>
      <c r="F18" s="176">
        <v>200</v>
      </c>
      <c r="G18" s="176">
        <v>0</v>
      </c>
      <c r="H18" s="176">
        <v>0</v>
      </c>
      <c r="I18" s="176">
        <v>0</v>
      </c>
      <c r="J18" s="176">
        <v>200</v>
      </c>
    </row>
    <row r="19" spans="1:10" ht="24" customHeight="1">
      <c r="A19" s="177"/>
      <c r="B19" s="177" t="s">
        <v>209</v>
      </c>
      <c r="C19" s="177" t="s">
        <v>224</v>
      </c>
      <c r="D19" s="177" t="s">
        <v>225</v>
      </c>
      <c r="E19" s="178" t="s">
        <v>226</v>
      </c>
      <c r="F19" s="176">
        <v>3175.7</v>
      </c>
      <c r="G19" s="176">
        <v>0</v>
      </c>
      <c r="H19" s="176">
        <v>0</v>
      </c>
      <c r="I19" s="176">
        <v>0</v>
      </c>
      <c r="J19" s="176">
        <v>3175.7</v>
      </c>
    </row>
    <row r="20" spans="1:10" ht="24" customHeight="1">
      <c r="A20" s="177"/>
      <c r="B20" s="177" t="s">
        <v>209</v>
      </c>
      <c r="C20" s="177" t="s">
        <v>227</v>
      </c>
      <c r="D20" s="177" t="s">
        <v>211</v>
      </c>
      <c r="E20" s="178" t="s">
        <v>228</v>
      </c>
      <c r="F20" s="176">
        <v>19220</v>
      </c>
      <c r="G20" s="176">
        <v>0</v>
      </c>
      <c r="H20" s="176">
        <v>0</v>
      </c>
      <c r="I20" s="176">
        <v>0</v>
      </c>
      <c r="J20" s="176">
        <v>19220</v>
      </c>
    </row>
    <row r="21" spans="1:10" ht="24" customHeight="1">
      <c r="A21" s="177"/>
      <c r="B21" s="177" t="s">
        <v>209</v>
      </c>
      <c r="C21" s="177" t="s">
        <v>229</v>
      </c>
      <c r="D21" s="177" t="s">
        <v>213</v>
      </c>
      <c r="E21" s="178" t="s">
        <v>230</v>
      </c>
      <c r="F21" s="176">
        <v>15</v>
      </c>
      <c r="G21" s="176">
        <v>0</v>
      </c>
      <c r="H21" s="176">
        <v>0</v>
      </c>
      <c r="I21" s="176">
        <v>0</v>
      </c>
      <c r="J21" s="176">
        <v>15</v>
      </c>
    </row>
    <row r="22" spans="1:10" ht="24" customHeight="1">
      <c r="A22" s="177"/>
      <c r="B22" s="177" t="s">
        <v>231</v>
      </c>
      <c r="C22" s="177" t="s">
        <v>211</v>
      </c>
      <c r="D22" s="177" t="s">
        <v>204</v>
      </c>
      <c r="E22" s="178" t="s">
        <v>232</v>
      </c>
      <c r="F22" s="176">
        <v>58.59</v>
      </c>
      <c r="G22" s="176">
        <v>58.59</v>
      </c>
      <c r="H22" s="176">
        <v>0</v>
      </c>
      <c r="I22" s="176">
        <v>0</v>
      </c>
      <c r="J22" s="176">
        <v>0</v>
      </c>
    </row>
    <row r="23" spans="1:10" ht="24" customHeight="1">
      <c r="A23" s="177"/>
      <c r="B23" s="177" t="s">
        <v>231</v>
      </c>
      <c r="C23" s="177" t="s">
        <v>211</v>
      </c>
      <c r="D23" s="177" t="s">
        <v>217</v>
      </c>
      <c r="E23" s="178" t="s">
        <v>233</v>
      </c>
      <c r="F23" s="176">
        <v>25.53</v>
      </c>
      <c r="G23" s="176">
        <v>25.53</v>
      </c>
      <c r="H23" s="176">
        <v>0</v>
      </c>
      <c r="I23" s="176">
        <v>0</v>
      </c>
      <c r="J23" s="176">
        <v>0</v>
      </c>
    </row>
    <row r="24" spans="1:10" ht="24" customHeight="1">
      <c r="A24" s="177" t="s">
        <v>190</v>
      </c>
      <c r="B24" s="177" t="s">
        <v>202</v>
      </c>
      <c r="C24" s="177" t="s">
        <v>203</v>
      </c>
      <c r="D24" s="177" t="s">
        <v>211</v>
      </c>
      <c r="E24" s="178" t="s">
        <v>234</v>
      </c>
      <c r="F24" s="176">
        <v>187.62</v>
      </c>
      <c r="G24" s="176">
        <v>0</v>
      </c>
      <c r="H24" s="176">
        <v>0</v>
      </c>
      <c r="I24" s="176">
        <v>187.62</v>
      </c>
      <c r="J24" s="176">
        <v>0</v>
      </c>
    </row>
    <row r="25" spans="1:10" ht="24" customHeight="1">
      <c r="A25" s="177" t="s">
        <v>191</v>
      </c>
      <c r="B25" s="177" t="s">
        <v>202</v>
      </c>
      <c r="C25" s="177" t="s">
        <v>203</v>
      </c>
      <c r="D25" s="177" t="s">
        <v>211</v>
      </c>
      <c r="E25" s="178" t="s">
        <v>234</v>
      </c>
      <c r="F25" s="176">
        <v>114.7</v>
      </c>
      <c r="G25" s="176">
        <v>0</v>
      </c>
      <c r="H25" s="176">
        <v>0</v>
      </c>
      <c r="I25" s="176">
        <v>114.7</v>
      </c>
      <c r="J25" s="176">
        <v>0</v>
      </c>
    </row>
    <row r="26" spans="1:10" ht="24" customHeight="1">
      <c r="A26" s="177" t="s">
        <v>192</v>
      </c>
      <c r="B26" s="177" t="s">
        <v>202</v>
      </c>
      <c r="C26" s="177" t="s">
        <v>203</v>
      </c>
      <c r="D26" s="177" t="s">
        <v>211</v>
      </c>
      <c r="E26" s="178" t="s">
        <v>234</v>
      </c>
      <c r="F26" s="176">
        <v>109.61</v>
      </c>
      <c r="G26" s="176">
        <v>0</v>
      </c>
      <c r="H26" s="176">
        <v>0</v>
      </c>
      <c r="I26" s="176">
        <v>109.61</v>
      </c>
      <c r="J26" s="176">
        <v>0</v>
      </c>
    </row>
    <row r="27" spans="1:10" ht="24" customHeight="1">
      <c r="A27" s="177" t="s">
        <v>193</v>
      </c>
      <c r="B27" s="177" t="s">
        <v>202</v>
      </c>
      <c r="C27" s="177" t="s">
        <v>203</v>
      </c>
      <c r="D27" s="177" t="s">
        <v>211</v>
      </c>
      <c r="E27" s="178" t="s">
        <v>234</v>
      </c>
      <c r="F27" s="176">
        <v>67.58</v>
      </c>
      <c r="G27" s="176">
        <v>0</v>
      </c>
      <c r="H27" s="176">
        <v>0</v>
      </c>
      <c r="I27" s="176">
        <v>67.58</v>
      </c>
      <c r="J27" s="176">
        <v>0</v>
      </c>
    </row>
    <row r="28" spans="1:10" ht="24" customHeight="1">
      <c r="A28" s="177" t="s">
        <v>194</v>
      </c>
      <c r="B28" s="177" t="s">
        <v>202</v>
      </c>
      <c r="C28" s="177" t="s">
        <v>203</v>
      </c>
      <c r="D28" s="177" t="s">
        <v>211</v>
      </c>
      <c r="E28" s="178" t="s">
        <v>234</v>
      </c>
      <c r="F28" s="176">
        <v>174.85</v>
      </c>
      <c r="G28" s="176">
        <v>0</v>
      </c>
      <c r="H28" s="176">
        <v>0</v>
      </c>
      <c r="I28" s="176">
        <v>174.85</v>
      </c>
      <c r="J28" s="176">
        <v>0</v>
      </c>
    </row>
    <row r="29" spans="1:10" ht="24" customHeight="1">
      <c r="A29" s="177" t="s">
        <v>195</v>
      </c>
      <c r="B29" s="177" t="s">
        <v>202</v>
      </c>
      <c r="C29" s="177" t="s">
        <v>203</v>
      </c>
      <c r="D29" s="177" t="s">
        <v>211</v>
      </c>
      <c r="E29" s="178" t="s">
        <v>234</v>
      </c>
      <c r="F29" s="176">
        <v>38.12</v>
      </c>
      <c r="G29" s="176">
        <v>0</v>
      </c>
      <c r="H29" s="176">
        <v>0</v>
      </c>
      <c r="I29" s="176">
        <v>38.12</v>
      </c>
      <c r="J29" s="176">
        <v>0</v>
      </c>
    </row>
    <row r="30" spans="1:10" ht="24" customHeight="1">
      <c r="A30" s="177" t="s">
        <v>196</v>
      </c>
      <c r="B30" s="177" t="s">
        <v>209</v>
      </c>
      <c r="C30" s="177" t="s">
        <v>211</v>
      </c>
      <c r="D30" s="177" t="s">
        <v>220</v>
      </c>
      <c r="E30" s="178" t="s">
        <v>235</v>
      </c>
      <c r="F30" s="176">
        <v>168</v>
      </c>
      <c r="G30" s="176">
        <v>0</v>
      </c>
      <c r="H30" s="176">
        <v>0</v>
      </c>
      <c r="I30" s="176">
        <v>0</v>
      </c>
      <c r="J30" s="176">
        <v>168</v>
      </c>
    </row>
    <row r="31" spans="1:10" ht="24" customHeight="1">
      <c r="A31" s="177" t="s">
        <v>197</v>
      </c>
      <c r="B31" s="177" t="s">
        <v>202</v>
      </c>
      <c r="C31" s="177" t="s">
        <v>203</v>
      </c>
      <c r="D31" s="177" t="s">
        <v>211</v>
      </c>
      <c r="E31" s="178" t="s">
        <v>234</v>
      </c>
      <c r="F31" s="176">
        <v>15.46</v>
      </c>
      <c r="G31" s="176">
        <v>0</v>
      </c>
      <c r="H31" s="176">
        <v>0</v>
      </c>
      <c r="I31" s="176">
        <v>15.46</v>
      </c>
      <c r="J31" s="176">
        <v>0</v>
      </c>
    </row>
    <row r="32" spans="1:10" ht="24" customHeight="1">
      <c r="A32" s="177" t="s">
        <v>198</v>
      </c>
      <c r="B32" s="177" t="s">
        <v>202</v>
      </c>
      <c r="C32" s="177" t="s">
        <v>203</v>
      </c>
      <c r="D32" s="177" t="s">
        <v>211</v>
      </c>
      <c r="E32" s="178" t="s">
        <v>234</v>
      </c>
      <c r="F32" s="176">
        <v>41.02</v>
      </c>
      <c r="G32" s="176">
        <v>0</v>
      </c>
      <c r="H32" s="176">
        <v>0</v>
      </c>
      <c r="I32" s="176">
        <v>41.02</v>
      </c>
      <c r="J32" s="176">
        <v>0</v>
      </c>
    </row>
    <row r="33" spans="1:10" ht="24" customHeight="1">
      <c r="A33" s="177" t="s">
        <v>199</v>
      </c>
      <c r="B33" s="177" t="s">
        <v>202</v>
      </c>
      <c r="C33" s="177" t="s">
        <v>203</v>
      </c>
      <c r="D33" s="177" t="s">
        <v>211</v>
      </c>
      <c r="E33" s="178" t="s">
        <v>234</v>
      </c>
      <c r="F33" s="176">
        <v>9.07</v>
      </c>
      <c r="G33" s="176">
        <v>0</v>
      </c>
      <c r="H33" s="176">
        <v>0</v>
      </c>
      <c r="I33" s="176">
        <v>9.07</v>
      </c>
      <c r="J33" s="176">
        <v>0</v>
      </c>
    </row>
    <row r="34" spans="1:10" ht="24" customHeight="1">
      <c r="A34" s="177" t="s">
        <v>200</v>
      </c>
      <c r="B34" s="177" t="s">
        <v>202</v>
      </c>
      <c r="C34" s="177" t="s">
        <v>203</v>
      </c>
      <c r="D34" s="177" t="s">
        <v>203</v>
      </c>
      <c r="E34" s="178" t="s">
        <v>206</v>
      </c>
      <c r="F34" s="176">
        <v>6.92</v>
      </c>
      <c r="G34" s="176">
        <v>6.92</v>
      </c>
      <c r="H34" s="176">
        <v>0</v>
      </c>
      <c r="I34" s="176">
        <v>0</v>
      </c>
      <c r="J34" s="176">
        <v>0</v>
      </c>
    </row>
    <row r="35" spans="1:10" ht="24" customHeight="1">
      <c r="A35" s="177"/>
      <c r="B35" s="177" t="s">
        <v>202</v>
      </c>
      <c r="C35" s="177" t="s">
        <v>203</v>
      </c>
      <c r="D35" s="177" t="s">
        <v>207</v>
      </c>
      <c r="E35" s="178" t="s">
        <v>208</v>
      </c>
      <c r="F35" s="176">
        <v>2.77</v>
      </c>
      <c r="G35" s="176">
        <v>2.77</v>
      </c>
      <c r="H35" s="176">
        <v>0</v>
      </c>
      <c r="I35" s="176">
        <v>0</v>
      </c>
      <c r="J35" s="176">
        <v>0</v>
      </c>
    </row>
    <row r="36" spans="1:10" ht="24" customHeight="1">
      <c r="A36" s="177"/>
      <c r="B36" s="177" t="s">
        <v>209</v>
      </c>
      <c r="C36" s="177" t="s">
        <v>224</v>
      </c>
      <c r="D36" s="177" t="s">
        <v>236</v>
      </c>
      <c r="E36" s="178" t="s">
        <v>237</v>
      </c>
      <c r="F36" s="176">
        <v>67.22</v>
      </c>
      <c r="G36" s="176">
        <v>37.68</v>
      </c>
      <c r="H36" s="176">
        <v>9.54</v>
      </c>
      <c r="I36" s="176">
        <v>0</v>
      </c>
      <c r="J36" s="176">
        <v>20</v>
      </c>
    </row>
    <row r="37" spans="1:10" ht="24" customHeight="1">
      <c r="A37" s="177"/>
      <c r="B37" s="177" t="s">
        <v>231</v>
      </c>
      <c r="C37" s="177" t="s">
        <v>211</v>
      </c>
      <c r="D37" s="177" t="s">
        <v>204</v>
      </c>
      <c r="E37" s="178" t="s">
        <v>232</v>
      </c>
      <c r="F37" s="176">
        <v>4.15</v>
      </c>
      <c r="G37" s="176">
        <v>4.15</v>
      </c>
      <c r="H37" s="176">
        <v>0</v>
      </c>
      <c r="I37" s="176">
        <v>0</v>
      </c>
      <c r="J37" s="176">
        <v>0</v>
      </c>
    </row>
    <row r="38" spans="1:10" ht="24" customHeight="1">
      <c r="A38" s="177"/>
      <c r="B38" s="177" t="s">
        <v>231</v>
      </c>
      <c r="C38" s="177" t="s">
        <v>211</v>
      </c>
      <c r="D38" s="177" t="s">
        <v>217</v>
      </c>
      <c r="E38" s="178" t="s">
        <v>233</v>
      </c>
      <c r="F38" s="176">
        <v>1.09</v>
      </c>
      <c r="G38" s="176">
        <v>1.09</v>
      </c>
      <c r="H38" s="176">
        <v>0</v>
      </c>
      <c r="I38" s="176">
        <v>0</v>
      </c>
      <c r="J38" s="176">
        <v>0</v>
      </c>
    </row>
    <row r="39" spans="1:10" ht="24" customHeight="1">
      <c r="A39" s="177" t="s">
        <v>201</v>
      </c>
      <c r="B39" s="177" t="s">
        <v>202</v>
      </c>
      <c r="C39" s="177" t="s">
        <v>203</v>
      </c>
      <c r="D39" s="177" t="s">
        <v>211</v>
      </c>
      <c r="E39" s="178" t="s">
        <v>234</v>
      </c>
      <c r="F39" s="176">
        <v>289.26</v>
      </c>
      <c r="G39" s="176">
        <v>0</v>
      </c>
      <c r="H39" s="176">
        <v>59.29</v>
      </c>
      <c r="I39" s="176">
        <v>229.97</v>
      </c>
      <c r="J39" s="176">
        <v>0</v>
      </c>
    </row>
    <row r="40" spans="1:10" ht="24" customHeight="1">
      <c r="A40" s="177"/>
      <c r="B40" s="177" t="s">
        <v>202</v>
      </c>
      <c r="C40" s="177" t="s">
        <v>203</v>
      </c>
      <c r="D40" s="177" t="s">
        <v>203</v>
      </c>
      <c r="E40" s="178" t="s">
        <v>206</v>
      </c>
      <c r="F40" s="176">
        <v>774.15</v>
      </c>
      <c r="G40" s="176">
        <v>774.15</v>
      </c>
      <c r="H40" s="176">
        <v>0</v>
      </c>
      <c r="I40" s="176">
        <v>0</v>
      </c>
      <c r="J40" s="176">
        <v>0</v>
      </c>
    </row>
    <row r="41" spans="1:10" ht="24" customHeight="1">
      <c r="A41" s="177"/>
      <c r="B41" s="177" t="s">
        <v>202</v>
      </c>
      <c r="C41" s="177" t="s">
        <v>203</v>
      </c>
      <c r="D41" s="177" t="s">
        <v>207</v>
      </c>
      <c r="E41" s="178" t="s">
        <v>208</v>
      </c>
      <c r="F41" s="176">
        <v>309.66</v>
      </c>
      <c r="G41" s="176">
        <v>309.66</v>
      </c>
      <c r="H41" s="176">
        <v>0</v>
      </c>
      <c r="I41" s="176">
        <v>0</v>
      </c>
      <c r="J41" s="176">
        <v>0</v>
      </c>
    </row>
    <row r="42" spans="1:10" ht="24" customHeight="1">
      <c r="A42" s="177"/>
      <c r="B42" s="177" t="s">
        <v>209</v>
      </c>
      <c r="C42" s="177" t="s">
        <v>204</v>
      </c>
      <c r="D42" s="177" t="s">
        <v>213</v>
      </c>
      <c r="E42" s="178" t="s">
        <v>214</v>
      </c>
      <c r="F42" s="176">
        <v>5178.15</v>
      </c>
      <c r="G42" s="176">
        <v>4350.03</v>
      </c>
      <c r="H42" s="176">
        <v>714.79</v>
      </c>
      <c r="I42" s="176">
        <v>113.33</v>
      </c>
      <c r="J42" s="176">
        <v>0</v>
      </c>
    </row>
    <row r="43" spans="1:10" ht="24" customHeight="1">
      <c r="A43" s="177"/>
      <c r="B43" s="177" t="s">
        <v>209</v>
      </c>
      <c r="C43" s="177" t="s">
        <v>220</v>
      </c>
      <c r="D43" s="177" t="s">
        <v>204</v>
      </c>
      <c r="E43" s="178" t="s">
        <v>238</v>
      </c>
      <c r="F43" s="176">
        <v>99.15</v>
      </c>
      <c r="G43" s="176">
        <v>0</v>
      </c>
      <c r="H43" s="176">
        <v>0</v>
      </c>
      <c r="I43" s="176">
        <v>0</v>
      </c>
      <c r="J43" s="176">
        <v>99.15</v>
      </c>
    </row>
    <row r="44" spans="1:10" ht="24" customHeight="1">
      <c r="A44" s="177"/>
      <c r="B44" s="177" t="s">
        <v>209</v>
      </c>
      <c r="C44" s="177" t="s">
        <v>220</v>
      </c>
      <c r="D44" s="177" t="s">
        <v>211</v>
      </c>
      <c r="E44" s="178" t="s">
        <v>239</v>
      </c>
      <c r="F44" s="176">
        <v>3.5</v>
      </c>
      <c r="G44" s="176">
        <v>0</v>
      </c>
      <c r="H44" s="176">
        <v>0</v>
      </c>
      <c r="I44" s="176">
        <v>0</v>
      </c>
      <c r="J44" s="176">
        <v>3.5</v>
      </c>
    </row>
    <row r="45" spans="1:10" ht="24" customHeight="1">
      <c r="A45" s="177"/>
      <c r="B45" s="177" t="s">
        <v>209</v>
      </c>
      <c r="C45" s="177" t="s">
        <v>220</v>
      </c>
      <c r="D45" s="177" t="s">
        <v>217</v>
      </c>
      <c r="E45" s="178" t="s">
        <v>240</v>
      </c>
      <c r="F45" s="176">
        <v>527</v>
      </c>
      <c r="G45" s="176">
        <v>0</v>
      </c>
      <c r="H45" s="176">
        <v>0</v>
      </c>
      <c r="I45" s="176">
        <v>0</v>
      </c>
      <c r="J45" s="176">
        <v>527</v>
      </c>
    </row>
    <row r="46" spans="1:10" ht="24" customHeight="1">
      <c r="A46" s="177"/>
      <c r="B46" s="177" t="s">
        <v>209</v>
      </c>
      <c r="C46" s="177" t="s">
        <v>220</v>
      </c>
      <c r="D46" s="177" t="s">
        <v>207</v>
      </c>
      <c r="E46" s="178" t="s">
        <v>241</v>
      </c>
      <c r="F46" s="176">
        <v>2135.45</v>
      </c>
      <c r="G46" s="176">
        <v>0</v>
      </c>
      <c r="H46" s="176">
        <v>0</v>
      </c>
      <c r="I46" s="176">
        <v>0</v>
      </c>
      <c r="J46" s="176">
        <v>2135.45</v>
      </c>
    </row>
    <row r="47" spans="1:10" ht="24" customHeight="1">
      <c r="A47" s="177"/>
      <c r="B47" s="177" t="s">
        <v>209</v>
      </c>
      <c r="C47" s="177" t="s">
        <v>220</v>
      </c>
      <c r="D47" s="177" t="s">
        <v>242</v>
      </c>
      <c r="E47" s="178" t="s">
        <v>243</v>
      </c>
      <c r="F47" s="176">
        <v>90</v>
      </c>
      <c r="G47" s="176">
        <v>0</v>
      </c>
      <c r="H47" s="176">
        <v>0</v>
      </c>
      <c r="I47" s="176">
        <v>0</v>
      </c>
      <c r="J47" s="176">
        <v>90</v>
      </c>
    </row>
    <row r="48" spans="1:10" ht="24" customHeight="1">
      <c r="A48" s="177"/>
      <c r="B48" s="177" t="s">
        <v>209</v>
      </c>
      <c r="C48" s="177" t="s">
        <v>213</v>
      </c>
      <c r="D48" s="177" t="s">
        <v>204</v>
      </c>
      <c r="E48" s="178" t="s">
        <v>244</v>
      </c>
      <c r="F48" s="176">
        <v>21</v>
      </c>
      <c r="G48" s="176">
        <v>0</v>
      </c>
      <c r="H48" s="176">
        <v>0</v>
      </c>
      <c r="I48" s="176">
        <v>0</v>
      </c>
      <c r="J48" s="176">
        <v>21</v>
      </c>
    </row>
    <row r="49" spans="1:10" ht="24" customHeight="1">
      <c r="A49" s="177"/>
      <c r="B49" s="177" t="s">
        <v>231</v>
      </c>
      <c r="C49" s="177" t="s">
        <v>211</v>
      </c>
      <c r="D49" s="177" t="s">
        <v>204</v>
      </c>
      <c r="E49" s="178" t="s">
        <v>232</v>
      </c>
      <c r="F49" s="176">
        <v>464.49</v>
      </c>
      <c r="G49" s="176">
        <v>464.49</v>
      </c>
      <c r="H49" s="176">
        <v>0</v>
      </c>
      <c r="I49" s="176">
        <v>0</v>
      </c>
      <c r="J49" s="176">
        <v>0</v>
      </c>
    </row>
    <row r="50" spans="1:10" ht="24" customHeight="1">
      <c r="A50" s="177"/>
      <c r="B50" s="177" t="s">
        <v>231</v>
      </c>
      <c r="C50" s="177" t="s">
        <v>211</v>
      </c>
      <c r="D50" s="177" t="s">
        <v>217</v>
      </c>
      <c r="E50" s="178" t="s">
        <v>233</v>
      </c>
      <c r="F50" s="176">
        <v>221.93</v>
      </c>
      <c r="G50" s="176">
        <v>221.93</v>
      </c>
      <c r="H50" s="176">
        <v>0</v>
      </c>
      <c r="I50" s="176">
        <v>0</v>
      </c>
      <c r="J50" s="176">
        <v>0</v>
      </c>
    </row>
    <row r="51" spans="1:10" ht="24.75" customHeight="1">
      <c r="A51" s="177" t="s">
        <v>384</v>
      </c>
      <c r="B51" s="177" t="s">
        <v>202</v>
      </c>
      <c r="C51" s="177" t="s">
        <v>203</v>
      </c>
      <c r="D51" s="177" t="s">
        <v>211</v>
      </c>
      <c r="E51" s="178" t="s">
        <v>234</v>
      </c>
      <c r="F51" s="176">
        <v>0.36</v>
      </c>
      <c r="G51" s="176">
        <v>0</v>
      </c>
      <c r="H51" s="176">
        <v>0.19</v>
      </c>
      <c r="I51" s="176">
        <v>0.17</v>
      </c>
      <c r="J51" s="176">
        <v>0</v>
      </c>
    </row>
    <row r="52" spans="1:10" ht="24.75" customHeight="1">
      <c r="A52" s="177"/>
      <c r="B52" s="177" t="s">
        <v>202</v>
      </c>
      <c r="C52" s="177" t="s">
        <v>203</v>
      </c>
      <c r="D52" s="177" t="s">
        <v>203</v>
      </c>
      <c r="E52" s="178" t="s">
        <v>206</v>
      </c>
      <c r="F52" s="176">
        <v>21.87</v>
      </c>
      <c r="G52" s="176">
        <v>21.87</v>
      </c>
      <c r="H52" s="176">
        <v>0</v>
      </c>
      <c r="I52" s="176">
        <v>0</v>
      </c>
      <c r="J52" s="176">
        <v>0</v>
      </c>
    </row>
    <row r="53" spans="1:10" ht="24.75" customHeight="1">
      <c r="A53" s="177"/>
      <c r="B53" s="177" t="s">
        <v>202</v>
      </c>
      <c r="C53" s="177" t="s">
        <v>203</v>
      </c>
      <c r="D53" s="177" t="s">
        <v>207</v>
      </c>
      <c r="E53" s="178" t="s">
        <v>208</v>
      </c>
      <c r="F53" s="176">
        <v>8.75</v>
      </c>
      <c r="G53" s="176">
        <v>8.75</v>
      </c>
      <c r="H53" s="176">
        <v>0</v>
      </c>
      <c r="I53" s="176">
        <v>0</v>
      </c>
      <c r="J53" s="176">
        <v>0</v>
      </c>
    </row>
    <row r="54" spans="1:10" ht="24.75" customHeight="1">
      <c r="A54" s="177"/>
      <c r="B54" s="177" t="s">
        <v>209</v>
      </c>
      <c r="C54" s="177" t="s">
        <v>204</v>
      </c>
      <c r="D54" s="177" t="s">
        <v>213</v>
      </c>
      <c r="E54" s="178" t="s">
        <v>214</v>
      </c>
      <c r="F54" s="176">
        <v>141.73</v>
      </c>
      <c r="G54" s="176">
        <v>121.37</v>
      </c>
      <c r="H54" s="176">
        <v>14.86</v>
      </c>
      <c r="I54" s="176">
        <v>0</v>
      </c>
      <c r="J54" s="176">
        <v>5.5</v>
      </c>
    </row>
    <row r="55" spans="1:10" ht="24.75" customHeight="1">
      <c r="A55" s="177"/>
      <c r="B55" s="177" t="s">
        <v>231</v>
      </c>
      <c r="C55" s="177" t="s">
        <v>211</v>
      </c>
      <c r="D55" s="177" t="s">
        <v>204</v>
      </c>
      <c r="E55" s="178" t="s">
        <v>232</v>
      </c>
      <c r="F55" s="176">
        <v>13.12</v>
      </c>
      <c r="G55" s="176">
        <v>13.12</v>
      </c>
      <c r="H55" s="176">
        <v>0</v>
      </c>
      <c r="I55" s="176">
        <v>0</v>
      </c>
      <c r="J55" s="176">
        <v>0</v>
      </c>
    </row>
    <row r="56" spans="1:10" ht="24.75" customHeight="1">
      <c r="A56" s="177"/>
      <c r="B56" s="177" t="s">
        <v>231</v>
      </c>
      <c r="C56" s="177" t="s">
        <v>211</v>
      </c>
      <c r="D56" s="177" t="s">
        <v>217</v>
      </c>
      <c r="E56" s="178" t="s">
        <v>233</v>
      </c>
      <c r="F56" s="176">
        <v>5.98</v>
      </c>
      <c r="G56" s="176">
        <v>5.98</v>
      </c>
      <c r="H56" s="176">
        <v>0</v>
      </c>
      <c r="I56" s="176">
        <v>0</v>
      </c>
      <c r="J56" s="176">
        <v>0</v>
      </c>
    </row>
  </sheetData>
  <sheetProtection formatCells="0" formatColumns="0" formatRows="0"/>
  <mergeCells count="7">
    <mergeCell ref="A4:A5"/>
    <mergeCell ref="F4:J4"/>
    <mergeCell ref="E4:E5"/>
    <mergeCell ref="A1:J1"/>
    <mergeCell ref="I2:J2"/>
    <mergeCell ref="I3:J3"/>
    <mergeCell ref="B4:D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5"/>
  <sheetViews>
    <sheetView workbookViewId="0" topLeftCell="A1">
      <selection activeCell="A1" sqref="A1:D1"/>
    </sheetView>
  </sheetViews>
  <sheetFormatPr defaultColWidth="9.00390625" defaultRowHeight="14.25"/>
  <cols>
    <col min="1" max="1" width="45.625" style="0" customWidth="1"/>
    <col min="2" max="2" width="18.75390625" style="0" customWidth="1"/>
    <col min="3" max="3" width="37.25390625" style="0" customWidth="1"/>
    <col min="4" max="4" width="21.625" style="0" customWidth="1"/>
    <col min="5" max="12" width="9.00390625" style="126" customWidth="1"/>
  </cols>
  <sheetData>
    <row r="1" spans="1:4" ht="27" customHeight="1">
      <c r="A1" s="218" t="s">
        <v>514</v>
      </c>
      <c r="B1" s="218"/>
      <c r="C1" s="218"/>
      <c r="D1" s="218"/>
    </row>
    <row r="2" spans="1:4" ht="14.25" customHeight="1">
      <c r="A2" s="1"/>
      <c r="B2" s="1"/>
      <c r="C2" s="1"/>
      <c r="D2" s="2" t="s">
        <v>515</v>
      </c>
    </row>
    <row r="3" spans="1:4" ht="14.25" customHeight="1">
      <c r="A3" s="3" t="s">
        <v>389</v>
      </c>
      <c r="B3" s="4"/>
      <c r="C3" s="5"/>
      <c r="D3" s="2" t="s">
        <v>11</v>
      </c>
    </row>
    <row r="4" spans="1:4" ht="19.5" customHeight="1">
      <c r="A4" s="6" t="s">
        <v>36</v>
      </c>
      <c r="B4" s="6"/>
      <c r="C4" s="6" t="s">
        <v>37</v>
      </c>
      <c r="D4" s="6"/>
    </row>
    <row r="5" spans="1:4" ht="19.5" customHeight="1">
      <c r="A5" s="7" t="s">
        <v>38</v>
      </c>
      <c r="B5" s="8" t="s">
        <v>39</v>
      </c>
      <c r="C5" s="7" t="s">
        <v>38</v>
      </c>
      <c r="D5" s="9" t="s">
        <v>33</v>
      </c>
    </row>
    <row r="6" spans="1:12" s="160" customFormat="1" ht="19.5" customHeight="1">
      <c r="A6" s="10" t="s">
        <v>40</v>
      </c>
      <c r="B6" s="127">
        <f>34553.99+'[1]1部门收支总表'!$B$6</f>
        <v>34745.799999999996</v>
      </c>
      <c r="C6" s="161" t="s">
        <v>5</v>
      </c>
      <c r="D6" s="11">
        <f>37658.09+'[1]1部门收支总表'!$D$6</f>
        <v>37849.899999999994</v>
      </c>
      <c r="E6" s="130"/>
      <c r="F6" s="130">
        <v>34553.99</v>
      </c>
      <c r="G6" s="130">
        <v>3104.1</v>
      </c>
      <c r="H6" s="130">
        <v>0</v>
      </c>
      <c r="I6" s="130">
        <v>0</v>
      </c>
      <c r="J6" s="162">
        <v>0</v>
      </c>
      <c r="K6" s="162">
        <v>37658.09</v>
      </c>
      <c r="L6" s="162">
        <v>37658.09</v>
      </c>
    </row>
    <row r="7" spans="1:12" ht="19.5" customHeight="1">
      <c r="A7" s="10" t="s">
        <v>41</v>
      </c>
      <c r="B7" s="128">
        <v>3104.1</v>
      </c>
      <c r="C7" s="161" t="s">
        <v>150</v>
      </c>
      <c r="D7" s="11">
        <f>2381.04+'[1]1部门收支总表'!$D$7</f>
        <v>2412.02</v>
      </c>
      <c r="F7" s="130">
        <v>2381.04</v>
      </c>
      <c r="G7" s="130">
        <v>0</v>
      </c>
      <c r="H7" s="130">
        <v>0</v>
      </c>
      <c r="I7" s="130">
        <v>0</v>
      </c>
      <c r="J7" s="162">
        <v>0</v>
      </c>
      <c r="K7" s="162">
        <v>2381.04</v>
      </c>
      <c r="L7" s="162">
        <v>2381.04</v>
      </c>
    </row>
    <row r="8" spans="1:12" ht="19.5" customHeight="1">
      <c r="A8" s="10" t="s">
        <v>42</v>
      </c>
      <c r="B8" s="128">
        <v>0</v>
      </c>
      <c r="C8" s="161" t="s">
        <v>151</v>
      </c>
      <c r="D8" s="11">
        <f>2381.04+'[1]1部门收支总表'!$D$8</f>
        <v>2412.02</v>
      </c>
      <c r="F8" s="130">
        <v>2381.04</v>
      </c>
      <c r="G8" s="130">
        <v>0</v>
      </c>
      <c r="H8" s="130">
        <v>0</v>
      </c>
      <c r="I8" s="130">
        <v>0</v>
      </c>
      <c r="J8" s="162">
        <v>0</v>
      </c>
      <c r="K8" s="162">
        <v>2381.04</v>
      </c>
      <c r="L8" s="162">
        <v>2381.04</v>
      </c>
    </row>
    <row r="9" spans="1:12" ht="19.5" customHeight="1">
      <c r="A9" s="10" t="s">
        <v>43</v>
      </c>
      <c r="B9" s="128">
        <v>0</v>
      </c>
      <c r="C9" s="161" t="s">
        <v>152</v>
      </c>
      <c r="D9" s="11">
        <v>103.54</v>
      </c>
      <c r="F9" s="130">
        <v>103.54</v>
      </c>
      <c r="G9" s="130">
        <v>0</v>
      </c>
      <c r="H9" s="130">
        <v>0</v>
      </c>
      <c r="I9" s="130">
        <v>0</v>
      </c>
      <c r="J9" s="162">
        <v>0</v>
      </c>
      <c r="K9" s="162">
        <v>103.54</v>
      </c>
      <c r="L9" s="162">
        <v>103.54</v>
      </c>
    </row>
    <row r="10" spans="1:12" ht="19.5" customHeight="1">
      <c r="A10" s="10" t="s">
        <v>44</v>
      </c>
      <c r="B10" s="128">
        <v>0</v>
      </c>
      <c r="C10" s="161" t="s">
        <v>153</v>
      </c>
      <c r="D10" s="11">
        <f>1047.29+'[1]1部门收支总表'!$D$9</f>
        <v>1047.6499999999999</v>
      </c>
      <c r="F10" s="130">
        <v>1047.29</v>
      </c>
      <c r="G10" s="130">
        <v>0</v>
      </c>
      <c r="H10" s="130">
        <v>0</v>
      </c>
      <c r="I10" s="130">
        <v>0</v>
      </c>
      <c r="J10" s="162">
        <v>0</v>
      </c>
      <c r="K10" s="162">
        <v>1047.29</v>
      </c>
      <c r="L10" s="162">
        <v>1047.29</v>
      </c>
    </row>
    <row r="11" spans="1:12" ht="19.5" customHeight="1">
      <c r="A11" s="10" t="s">
        <v>45</v>
      </c>
      <c r="B11" s="128"/>
      <c r="C11" s="161" t="s">
        <v>154</v>
      </c>
      <c r="D11" s="11">
        <f>878.72+'[1]1部门收支总表'!$D$10</f>
        <v>900.59</v>
      </c>
      <c r="F11" s="130">
        <v>878.72</v>
      </c>
      <c r="G11" s="130">
        <v>0</v>
      </c>
      <c r="H11" s="130">
        <v>0</v>
      </c>
      <c r="I11" s="130">
        <v>0</v>
      </c>
      <c r="J11" s="162">
        <v>0</v>
      </c>
      <c r="K11" s="162">
        <v>878.72</v>
      </c>
      <c r="L11" s="162">
        <v>878.72</v>
      </c>
    </row>
    <row r="12" spans="1:12" ht="19.5" customHeight="1">
      <c r="A12" s="10"/>
      <c r="B12" s="128"/>
      <c r="C12" s="161" t="s">
        <v>155</v>
      </c>
      <c r="D12" s="11">
        <f>351.49+'[1]1部门收支总表'!$D$11</f>
        <v>360.24</v>
      </c>
      <c r="F12" s="130">
        <v>351.49</v>
      </c>
      <c r="G12" s="130">
        <v>0</v>
      </c>
      <c r="H12" s="130">
        <v>0</v>
      </c>
      <c r="I12" s="130">
        <v>0</v>
      </c>
      <c r="J12" s="162">
        <v>0</v>
      </c>
      <c r="K12" s="162">
        <v>351.49</v>
      </c>
      <c r="L12" s="162">
        <v>351.49</v>
      </c>
    </row>
    <row r="13" spans="1:12" ht="19.5" customHeight="1">
      <c r="A13" s="10"/>
      <c r="B13" s="128"/>
      <c r="C13" s="161" t="s">
        <v>156</v>
      </c>
      <c r="D13" s="11">
        <f>34501.27+'[1]1部门收支总表'!$D$12</f>
        <v>34643</v>
      </c>
      <c r="F13" s="130">
        <v>31397.17</v>
      </c>
      <c r="G13" s="130">
        <v>3104.1</v>
      </c>
      <c r="H13" s="130">
        <v>0</v>
      </c>
      <c r="I13" s="130">
        <v>0</v>
      </c>
      <c r="J13" s="162">
        <v>0</v>
      </c>
      <c r="K13" s="162">
        <v>34501.27</v>
      </c>
      <c r="L13" s="162">
        <v>34501.27</v>
      </c>
    </row>
    <row r="14" spans="1:12" ht="19.5" customHeight="1">
      <c r="A14" s="10"/>
      <c r="B14" s="128"/>
      <c r="C14" s="161" t="s">
        <v>157</v>
      </c>
      <c r="D14" s="11">
        <f>6294.55+'[1]1部门收支总表'!$D$13</f>
        <v>6436.28</v>
      </c>
      <c r="F14" s="130">
        <v>6254.55</v>
      </c>
      <c r="G14" s="130">
        <v>40</v>
      </c>
      <c r="H14" s="130">
        <v>0</v>
      </c>
      <c r="I14" s="130">
        <v>0</v>
      </c>
      <c r="J14" s="162">
        <v>0</v>
      </c>
      <c r="K14" s="162">
        <v>6294.55</v>
      </c>
      <c r="L14" s="162">
        <v>6294.55</v>
      </c>
    </row>
    <row r="15" spans="1:12" ht="19.5" customHeight="1">
      <c r="A15" s="10"/>
      <c r="B15" s="128"/>
      <c r="C15" s="161" t="s">
        <v>158</v>
      </c>
      <c r="D15" s="11">
        <v>693.9</v>
      </c>
      <c r="F15" s="130">
        <v>693.9</v>
      </c>
      <c r="G15" s="130">
        <v>0</v>
      </c>
      <c r="H15" s="130">
        <v>0</v>
      </c>
      <c r="I15" s="130">
        <v>0</v>
      </c>
      <c r="J15" s="162">
        <v>0</v>
      </c>
      <c r="K15" s="162">
        <v>693.9</v>
      </c>
      <c r="L15" s="162">
        <v>693.9</v>
      </c>
    </row>
    <row r="16" spans="1:12" ht="19.5" customHeight="1">
      <c r="A16" s="12"/>
      <c r="B16" s="129"/>
      <c r="C16" s="161" t="s">
        <v>159</v>
      </c>
      <c r="D16" s="11">
        <v>82.5</v>
      </c>
      <c r="F16" s="130">
        <v>42.5</v>
      </c>
      <c r="G16" s="130">
        <v>40</v>
      </c>
      <c r="H16" s="130">
        <v>0</v>
      </c>
      <c r="I16" s="130">
        <v>0</v>
      </c>
      <c r="J16" s="162">
        <v>0</v>
      </c>
      <c r="K16" s="162">
        <v>82.5</v>
      </c>
      <c r="L16" s="162">
        <v>82.5</v>
      </c>
    </row>
    <row r="17" spans="1:12" ht="19.5" customHeight="1">
      <c r="A17" s="12"/>
      <c r="B17" s="129"/>
      <c r="C17" s="161" t="s">
        <v>160</v>
      </c>
      <c r="D17" s="11">
        <f>5518.15+'[1]1部门收支总表'!$D$14</f>
        <v>5659.879999999999</v>
      </c>
      <c r="F17" s="130">
        <v>5518.15</v>
      </c>
      <c r="G17" s="130">
        <v>0</v>
      </c>
      <c r="H17" s="130">
        <v>0</v>
      </c>
      <c r="I17" s="130">
        <v>0</v>
      </c>
      <c r="J17" s="162">
        <v>0</v>
      </c>
      <c r="K17" s="162">
        <v>5518.15</v>
      </c>
      <c r="L17" s="162">
        <v>5518.15</v>
      </c>
    </row>
    <row r="18" spans="1:12" ht="19.5" customHeight="1">
      <c r="A18" s="12"/>
      <c r="B18" s="129"/>
      <c r="C18" s="161" t="s">
        <v>161</v>
      </c>
      <c r="D18" s="11">
        <v>1331</v>
      </c>
      <c r="F18" s="130">
        <v>1143</v>
      </c>
      <c r="G18" s="130">
        <v>188</v>
      </c>
      <c r="H18" s="130">
        <v>0</v>
      </c>
      <c r="I18" s="130">
        <v>0</v>
      </c>
      <c r="J18" s="162">
        <v>0</v>
      </c>
      <c r="K18" s="162">
        <v>1331</v>
      </c>
      <c r="L18" s="162">
        <v>1331</v>
      </c>
    </row>
    <row r="19" spans="1:12" ht="19.5" customHeight="1">
      <c r="A19" s="12"/>
      <c r="B19" s="129"/>
      <c r="C19" s="161" t="s">
        <v>162</v>
      </c>
      <c r="D19" s="11">
        <v>20</v>
      </c>
      <c r="F19" s="130">
        <v>0</v>
      </c>
      <c r="G19" s="130">
        <v>20</v>
      </c>
      <c r="H19" s="130">
        <v>0</v>
      </c>
      <c r="I19" s="130">
        <v>0</v>
      </c>
      <c r="J19" s="162">
        <v>0</v>
      </c>
      <c r="K19" s="162">
        <v>20</v>
      </c>
      <c r="L19" s="162">
        <v>20</v>
      </c>
    </row>
    <row r="20" spans="1:12" ht="19.5" customHeight="1">
      <c r="A20" s="12"/>
      <c r="B20" s="129"/>
      <c r="C20" s="161" t="s">
        <v>163</v>
      </c>
      <c r="D20" s="11">
        <v>168</v>
      </c>
      <c r="F20" s="130">
        <v>0</v>
      </c>
      <c r="G20" s="130">
        <v>168</v>
      </c>
      <c r="H20" s="130">
        <v>0</v>
      </c>
      <c r="I20" s="130">
        <v>0</v>
      </c>
      <c r="J20" s="162">
        <v>0</v>
      </c>
      <c r="K20" s="162">
        <v>168</v>
      </c>
      <c r="L20" s="162">
        <v>168</v>
      </c>
    </row>
    <row r="21" spans="1:12" ht="19.5" customHeight="1">
      <c r="A21" s="12"/>
      <c r="B21" s="129"/>
      <c r="C21" s="161" t="s">
        <v>164</v>
      </c>
      <c r="D21" s="11">
        <v>1143</v>
      </c>
      <c r="F21" s="130">
        <v>1143</v>
      </c>
      <c r="G21" s="130">
        <v>0</v>
      </c>
      <c r="H21" s="130">
        <v>0</v>
      </c>
      <c r="I21" s="130">
        <v>0</v>
      </c>
      <c r="J21" s="162">
        <v>0</v>
      </c>
      <c r="K21" s="162">
        <v>1143</v>
      </c>
      <c r="L21" s="162">
        <v>1143</v>
      </c>
    </row>
    <row r="22" spans="1:12" ht="19.5" customHeight="1">
      <c r="A22" s="12"/>
      <c r="B22" s="129"/>
      <c r="C22" s="161" t="s">
        <v>165</v>
      </c>
      <c r="D22" s="11">
        <v>1254.2</v>
      </c>
      <c r="F22" s="130">
        <v>1254.2</v>
      </c>
      <c r="G22" s="130">
        <v>0</v>
      </c>
      <c r="H22" s="130">
        <v>0</v>
      </c>
      <c r="I22" s="130">
        <v>0</v>
      </c>
      <c r="J22" s="162">
        <v>0</v>
      </c>
      <c r="K22" s="162">
        <v>1254.2</v>
      </c>
      <c r="L22" s="162">
        <v>1254.2</v>
      </c>
    </row>
    <row r="23" spans="1:12" ht="19.5" customHeight="1">
      <c r="A23" s="12"/>
      <c r="B23" s="129"/>
      <c r="C23" s="161" t="s">
        <v>166</v>
      </c>
      <c r="D23" s="11">
        <v>454.2</v>
      </c>
      <c r="F23" s="130">
        <v>454.2</v>
      </c>
      <c r="G23" s="130">
        <v>0</v>
      </c>
      <c r="H23" s="130">
        <v>0</v>
      </c>
      <c r="I23" s="130">
        <v>0</v>
      </c>
      <c r="J23" s="162">
        <v>0</v>
      </c>
      <c r="K23" s="162">
        <v>454.2</v>
      </c>
      <c r="L23" s="162">
        <v>454.2</v>
      </c>
    </row>
    <row r="24" spans="1:12" ht="19.5" customHeight="1">
      <c r="A24" s="12"/>
      <c r="B24" s="129"/>
      <c r="C24" s="161" t="s">
        <v>167</v>
      </c>
      <c r="D24" s="11">
        <v>800</v>
      </c>
      <c r="F24" s="130">
        <v>800</v>
      </c>
      <c r="G24" s="130">
        <v>0</v>
      </c>
      <c r="H24" s="130">
        <v>0</v>
      </c>
      <c r="I24" s="130">
        <v>0</v>
      </c>
      <c r="J24" s="162">
        <v>0</v>
      </c>
      <c r="K24" s="162">
        <v>800</v>
      </c>
      <c r="L24" s="162">
        <v>800</v>
      </c>
    </row>
    <row r="25" spans="1:12" ht="19.5" customHeight="1">
      <c r="A25" s="12"/>
      <c r="B25" s="129"/>
      <c r="C25" s="161" t="s">
        <v>168</v>
      </c>
      <c r="D25" s="11">
        <v>3122.6</v>
      </c>
      <c r="F25" s="130">
        <v>267.5</v>
      </c>
      <c r="G25" s="130">
        <v>2855.1</v>
      </c>
      <c r="H25" s="130">
        <v>0</v>
      </c>
      <c r="I25" s="130">
        <v>0</v>
      </c>
      <c r="J25" s="162">
        <v>0</v>
      </c>
      <c r="K25" s="162">
        <v>3122.6</v>
      </c>
      <c r="L25" s="162">
        <v>3122.6</v>
      </c>
    </row>
    <row r="26" spans="1:12" ht="19.5" customHeight="1">
      <c r="A26" s="12"/>
      <c r="B26" s="129"/>
      <c r="C26" s="161" t="s">
        <v>169</v>
      </c>
      <c r="D26" s="11">
        <v>99.15</v>
      </c>
      <c r="F26" s="130">
        <v>0</v>
      </c>
      <c r="G26" s="130">
        <v>99.15</v>
      </c>
      <c r="H26" s="130">
        <v>0</v>
      </c>
      <c r="I26" s="130">
        <v>0</v>
      </c>
      <c r="J26" s="162">
        <v>0</v>
      </c>
      <c r="K26" s="162">
        <v>99.15</v>
      </c>
      <c r="L26" s="162">
        <v>99.15</v>
      </c>
    </row>
    <row r="27" spans="1:12" ht="19.5" customHeight="1">
      <c r="A27" s="12"/>
      <c r="B27" s="129"/>
      <c r="C27" s="161" t="s">
        <v>170</v>
      </c>
      <c r="D27" s="11">
        <v>3.5</v>
      </c>
      <c r="F27" s="130">
        <v>0</v>
      </c>
      <c r="G27" s="130">
        <v>3.5</v>
      </c>
      <c r="H27" s="130">
        <v>0</v>
      </c>
      <c r="I27" s="130">
        <v>0</v>
      </c>
      <c r="J27" s="162">
        <v>0</v>
      </c>
      <c r="K27" s="162">
        <v>3.5</v>
      </c>
      <c r="L27" s="162">
        <v>3.5</v>
      </c>
    </row>
    <row r="28" spans="1:12" ht="19.5" customHeight="1">
      <c r="A28" s="12"/>
      <c r="B28" s="129"/>
      <c r="C28" s="161" t="s">
        <v>171</v>
      </c>
      <c r="D28" s="11">
        <v>527</v>
      </c>
      <c r="F28" s="130">
        <v>0</v>
      </c>
      <c r="G28" s="130">
        <v>527</v>
      </c>
      <c r="H28" s="130">
        <v>0</v>
      </c>
      <c r="I28" s="130">
        <v>0</v>
      </c>
      <c r="J28" s="162">
        <v>0</v>
      </c>
      <c r="K28" s="162">
        <v>527</v>
      </c>
      <c r="L28" s="162">
        <v>527</v>
      </c>
    </row>
    <row r="29" spans="1:12" ht="19.5" customHeight="1">
      <c r="A29" s="12"/>
      <c r="B29" s="129"/>
      <c r="C29" s="161" t="s">
        <v>172</v>
      </c>
      <c r="D29" s="11">
        <v>2135.45</v>
      </c>
      <c r="F29" s="130">
        <v>0</v>
      </c>
      <c r="G29" s="130">
        <v>2135.45</v>
      </c>
      <c r="H29" s="130">
        <v>0</v>
      </c>
      <c r="I29" s="130">
        <v>0</v>
      </c>
      <c r="J29" s="162">
        <v>0</v>
      </c>
      <c r="K29" s="162">
        <v>2135.45</v>
      </c>
      <c r="L29" s="162">
        <v>2135.45</v>
      </c>
    </row>
    <row r="30" spans="1:12" ht="19.5" customHeight="1">
      <c r="A30" s="12"/>
      <c r="B30" s="129"/>
      <c r="C30" s="161" t="s">
        <v>173</v>
      </c>
      <c r="D30" s="11">
        <v>67.5</v>
      </c>
      <c r="F30" s="130">
        <v>67.5</v>
      </c>
      <c r="G30" s="130">
        <v>0</v>
      </c>
      <c r="H30" s="130">
        <v>0</v>
      </c>
      <c r="I30" s="130">
        <v>0</v>
      </c>
      <c r="J30" s="162">
        <v>0</v>
      </c>
      <c r="K30" s="162">
        <v>67.5</v>
      </c>
      <c r="L30" s="162">
        <v>67.5</v>
      </c>
    </row>
    <row r="31" spans="1:12" ht="19.5" customHeight="1">
      <c r="A31" s="12"/>
      <c r="B31" s="129"/>
      <c r="C31" s="161" t="s">
        <v>174</v>
      </c>
      <c r="D31" s="11">
        <v>90</v>
      </c>
      <c r="F31" s="130">
        <v>0</v>
      </c>
      <c r="G31" s="130">
        <v>90</v>
      </c>
      <c r="H31" s="130">
        <v>0</v>
      </c>
      <c r="I31" s="130">
        <v>0</v>
      </c>
      <c r="J31" s="162">
        <v>0</v>
      </c>
      <c r="K31" s="162">
        <v>90</v>
      </c>
      <c r="L31" s="162">
        <v>90</v>
      </c>
    </row>
    <row r="32" spans="1:12" ht="19.5" customHeight="1">
      <c r="A32" s="12"/>
      <c r="B32" s="129"/>
      <c r="C32" s="161" t="s">
        <v>175</v>
      </c>
      <c r="D32" s="11">
        <v>200</v>
      </c>
      <c r="F32" s="130">
        <v>200</v>
      </c>
      <c r="G32" s="130">
        <v>0</v>
      </c>
      <c r="H32" s="130">
        <v>0</v>
      </c>
      <c r="I32" s="130">
        <v>0</v>
      </c>
      <c r="J32" s="162">
        <v>0</v>
      </c>
      <c r="K32" s="162">
        <v>200</v>
      </c>
      <c r="L32" s="162">
        <v>200</v>
      </c>
    </row>
    <row r="33" spans="1:12" ht="19.5" customHeight="1">
      <c r="A33" s="12"/>
      <c r="B33" s="129"/>
      <c r="C33" s="161" t="s">
        <v>176</v>
      </c>
      <c r="D33" s="11">
        <v>3242.92</v>
      </c>
      <c r="F33" s="130">
        <v>3242.92</v>
      </c>
      <c r="G33" s="130">
        <v>0</v>
      </c>
      <c r="H33" s="130">
        <v>0</v>
      </c>
      <c r="I33" s="130">
        <v>0</v>
      </c>
      <c r="J33" s="162">
        <v>0</v>
      </c>
      <c r="K33" s="162">
        <v>3242.92</v>
      </c>
      <c r="L33" s="162">
        <v>3242.92</v>
      </c>
    </row>
    <row r="34" spans="1:12" ht="19.5" customHeight="1">
      <c r="A34" s="12"/>
      <c r="B34" s="129"/>
      <c r="C34" s="161" t="s">
        <v>177</v>
      </c>
      <c r="D34" s="11">
        <v>67.22</v>
      </c>
      <c r="F34" s="130">
        <v>67.22</v>
      </c>
      <c r="G34" s="130">
        <v>0</v>
      </c>
      <c r="H34" s="130">
        <v>0</v>
      </c>
      <c r="I34" s="130">
        <v>0</v>
      </c>
      <c r="J34" s="162">
        <v>0</v>
      </c>
      <c r="K34" s="162">
        <v>67.22</v>
      </c>
      <c r="L34" s="162">
        <v>67.22</v>
      </c>
    </row>
    <row r="35" spans="1:12" ht="19.5" customHeight="1">
      <c r="A35" s="12"/>
      <c r="B35" s="129"/>
      <c r="C35" s="161" t="s">
        <v>178</v>
      </c>
      <c r="D35" s="11">
        <v>3175.7</v>
      </c>
      <c r="F35" s="130">
        <v>3175.7</v>
      </c>
      <c r="G35" s="130">
        <v>0</v>
      </c>
      <c r="H35" s="130">
        <v>0</v>
      </c>
      <c r="I35" s="130">
        <v>0</v>
      </c>
      <c r="J35" s="162">
        <v>0</v>
      </c>
      <c r="K35" s="162">
        <v>3175.7</v>
      </c>
      <c r="L35" s="162">
        <v>3175.7</v>
      </c>
    </row>
    <row r="36" spans="1:12" ht="19.5" customHeight="1">
      <c r="A36" s="12"/>
      <c r="B36" s="129"/>
      <c r="C36" s="161" t="s">
        <v>179</v>
      </c>
      <c r="D36" s="11">
        <v>19220</v>
      </c>
      <c r="F36" s="130">
        <v>19220</v>
      </c>
      <c r="G36" s="130">
        <v>0</v>
      </c>
      <c r="H36" s="130">
        <v>0</v>
      </c>
      <c r="I36" s="130">
        <v>0</v>
      </c>
      <c r="J36" s="162">
        <v>0</v>
      </c>
      <c r="K36" s="162">
        <v>19220</v>
      </c>
      <c r="L36" s="162">
        <v>19220</v>
      </c>
    </row>
    <row r="37" spans="1:12" ht="19.5" customHeight="1">
      <c r="A37" s="12"/>
      <c r="B37" s="129"/>
      <c r="C37" s="161" t="s">
        <v>180</v>
      </c>
      <c r="D37" s="11">
        <v>19220</v>
      </c>
      <c r="F37" s="130">
        <v>19220</v>
      </c>
      <c r="G37" s="130">
        <v>0</v>
      </c>
      <c r="H37" s="130">
        <v>0</v>
      </c>
      <c r="I37" s="130">
        <v>0</v>
      </c>
      <c r="J37" s="162">
        <v>0</v>
      </c>
      <c r="K37" s="162">
        <v>19220</v>
      </c>
      <c r="L37" s="162">
        <v>19220</v>
      </c>
    </row>
    <row r="38" spans="1:12" ht="19.5" customHeight="1">
      <c r="A38" s="12"/>
      <c r="B38" s="129"/>
      <c r="C38" s="161" t="s">
        <v>181</v>
      </c>
      <c r="D38" s="11">
        <v>15</v>
      </c>
      <c r="F38" s="130">
        <v>15</v>
      </c>
      <c r="G38" s="130">
        <v>0</v>
      </c>
      <c r="H38" s="130">
        <v>0</v>
      </c>
      <c r="I38" s="130">
        <v>0</v>
      </c>
      <c r="J38" s="162">
        <v>0</v>
      </c>
      <c r="K38" s="162">
        <v>15</v>
      </c>
      <c r="L38" s="162">
        <v>15</v>
      </c>
    </row>
    <row r="39" spans="1:12" ht="19.5" customHeight="1">
      <c r="A39" s="12"/>
      <c r="B39" s="129"/>
      <c r="C39" s="161" t="s">
        <v>182</v>
      </c>
      <c r="D39" s="11">
        <v>15</v>
      </c>
      <c r="F39" s="130">
        <v>15</v>
      </c>
      <c r="G39" s="130">
        <v>0</v>
      </c>
      <c r="H39" s="130">
        <v>0</v>
      </c>
      <c r="I39" s="130">
        <v>0</v>
      </c>
      <c r="J39" s="162">
        <v>0</v>
      </c>
      <c r="K39" s="162">
        <v>15</v>
      </c>
      <c r="L39" s="162">
        <v>15</v>
      </c>
    </row>
    <row r="40" spans="1:12" ht="19.5" customHeight="1">
      <c r="A40" s="12"/>
      <c r="B40" s="129"/>
      <c r="C40" s="161" t="s">
        <v>183</v>
      </c>
      <c r="D40" s="11">
        <v>21</v>
      </c>
      <c r="F40" s="130">
        <v>0</v>
      </c>
      <c r="G40" s="130">
        <v>21</v>
      </c>
      <c r="H40" s="130">
        <v>0</v>
      </c>
      <c r="I40" s="130">
        <v>0</v>
      </c>
      <c r="J40" s="162">
        <v>0</v>
      </c>
      <c r="K40" s="162">
        <v>21</v>
      </c>
      <c r="L40" s="162">
        <v>21</v>
      </c>
    </row>
    <row r="41" spans="1:12" ht="19.5" customHeight="1">
      <c r="A41" s="12"/>
      <c r="B41" s="129"/>
      <c r="C41" s="161" t="s">
        <v>184</v>
      </c>
      <c r="D41" s="11">
        <v>21</v>
      </c>
      <c r="F41" s="130">
        <v>0</v>
      </c>
      <c r="G41" s="130">
        <v>21</v>
      </c>
      <c r="H41" s="130">
        <v>0</v>
      </c>
      <c r="I41" s="130">
        <v>0</v>
      </c>
      <c r="J41" s="162">
        <v>0</v>
      </c>
      <c r="K41" s="162">
        <v>21</v>
      </c>
      <c r="L41" s="162">
        <v>21</v>
      </c>
    </row>
    <row r="42" spans="1:12" ht="19.5" customHeight="1">
      <c r="A42" s="12"/>
      <c r="B42" s="129"/>
      <c r="C42" s="161" t="s">
        <v>185</v>
      </c>
      <c r="D42" s="11">
        <f>775.78+'[1]1部门收支总表'!$D$15</f>
        <v>794.88</v>
      </c>
      <c r="F42" s="130">
        <v>775.78</v>
      </c>
      <c r="G42" s="130">
        <v>0</v>
      </c>
      <c r="H42" s="130">
        <v>0</v>
      </c>
      <c r="I42" s="130">
        <v>0</v>
      </c>
      <c r="J42" s="162">
        <v>0</v>
      </c>
      <c r="K42" s="162">
        <v>775.78</v>
      </c>
      <c r="L42" s="162">
        <v>775.78</v>
      </c>
    </row>
    <row r="43" spans="1:12" ht="19.5" customHeight="1">
      <c r="A43" s="12"/>
      <c r="B43" s="129"/>
      <c r="C43" s="161" t="s">
        <v>186</v>
      </c>
      <c r="D43" s="11">
        <f>775.78+'[1]1部门收支总表'!$D$16</f>
        <v>794.88</v>
      </c>
      <c r="F43" s="130">
        <v>775.78</v>
      </c>
      <c r="G43" s="130">
        <v>0</v>
      </c>
      <c r="H43" s="130">
        <v>0</v>
      </c>
      <c r="I43" s="130">
        <v>0</v>
      </c>
      <c r="J43" s="162">
        <v>0</v>
      </c>
      <c r="K43" s="162">
        <v>775.78</v>
      </c>
      <c r="L43" s="162">
        <v>775.78</v>
      </c>
    </row>
    <row r="44" spans="1:12" ht="19.5" customHeight="1">
      <c r="A44" s="10"/>
      <c r="B44" s="129"/>
      <c r="C44" s="161" t="s">
        <v>187</v>
      </c>
      <c r="D44" s="11">
        <f>527.23+'[1]1部门收支总表'!$D$17</f>
        <v>540.35</v>
      </c>
      <c r="F44" s="130">
        <v>527.23</v>
      </c>
      <c r="G44" s="130">
        <v>0</v>
      </c>
      <c r="H44" s="130">
        <v>0</v>
      </c>
      <c r="I44" s="130">
        <v>0</v>
      </c>
      <c r="J44" s="162">
        <v>0</v>
      </c>
      <c r="K44" s="162">
        <v>527.23</v>
      </c>
      <c r="L44" s="162">
        <v>527.23</v>
      </c>
    </row>
    <row r="45" spans="1:12" ht="19.5" customHeight="1">
      <c r="A45" s="13" t="s">
        <v>46</v>
      </c>
      <c r="B45" s="131">
        <f>37658.09+'[1]1部门收支总表'!$B$45</f>
        <v>37849.899999999994</v>
      </c>
      <c r="C45" s="161" t="s">
        <v>188</v>
      </c>
      <c r="D45" s="11">
        <f>248.55+'[1]1部门收支总表'!$D$18</f>
        <v>254.53</v>
      </c>
      <c r="F45" s="130">
        <v>248.55</v>
      </c>
      <c r="G45" s="130">
        <v>0</v>
      </c>
      <c r="H45" s="130">
        <v>0</v>
      </c>
      <c r="I45" s="130">
        <v>0</v>
      </c>
      <c r="J45" s="162">
        <v>0</v>
      </c>
      <c r="K45" s="162">
        <v>248.55</v>
      </c>
      <c r="L45" s="162">
        <v>248.55</v>
      </c>
    </row>
  </sheetData>
  <mergeCells count="1">
    <mergeCell ref="A1:D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56"/>
  <sheetViews>
    <sheetView showGridLines="0" showZeros="0" workbookViewId="0" topLeftCell="A1">
      <selection activeCell="A1" sqref="A1:IV16384"/>
    </sheetView>
  </sheetViews>
  <sheetFormatPr defaultColWidth="9.00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55" t="s">
        <v>98</v>
      </c>
      <c r="B1" s="155"/>
      <c r="C1" s="155"/>
      <c r="D1" s="155"/>
      <c r="E1" s="155"/>
      <c r="F1" s="133"/>
      <c r="G1" s="133"/>
      <c r="H1" s="133"/>
      <c r="I1" s="133"/>
      <c r="J1" s="133"/>
    </row>
    <row r="2" spans="1:10" ht="14.25" customHeight="1">
      <c r="A2" s="57"/>
      <c r="B2" s="57"/>
      <c r="C2" s="57"/>
      <c r="D2" s="57"/>
      <c r="E2" s="57"/>
      <c r="F2" s="57"/>
      <c r="G2" s="57"/>
      <c r="H2" s="57"/>
      <c r="I2" s="229" t="s">
        <v>62</v>
      </c>
      <c r="J2" s="229"/>
    </row>
    <row r="3" spans="1:10" ht="14.25" customHeight="1">
      <c r="A3" s="3" t="s">
        <v>389</v>
      </c>
      <c r="B3" s="3"/>
      <c r="C3" s="3"/>
      <c r="D3" s="3"/>
      <c r="E3" s="3"/>
      <c r="F3" s="58"/>
      <c r="G3" s="57"/>
      <c r="H3" s="57"/>
      <c r="I3" s="230" t="s">
        <v>11</v>
      </c>
      <c r="J3" s="230"/>
    </row>
    <row r="4" spans="1:10" ht="25.5" customHeight="1">
      <c r="A4" s="228" t="s">
        <v>23</v>
      </c>
      <c r="B4" s="156" t="s">
        <v>99</v>
      </c>
      <c r="C4" s="156"/>
      <c r="D4" s="156"/>
      <c r="E4" s="231" t="s">
        <v>100</v>
      </c>
      <c r="F4" s="59" t="s">
        <v>61</v>
      </c>
      <c r="G4" s="60"/>
      <c r="H4" s="60"/>
      <c r="I4" s="60"/>
      <c r="J4" s="61"/>
    </row>
    <row r="5" spans="1:10" ht="36" customHeight="1">
      <c r="A5" s="228"/>
      <c r="B5" s="62" t="s">
        <v>101</v>
      </c>
      <c r="C5" s="62" t="s">
        <v>77</v>
      </c>
      <c r="D5" s="62" t="s">
        <v>56</v>
      </c>
      <c r="E5" s="232"/>
      <c r="F5" s="63" t="s">
        <v>5</v>
      </c>
      <c r="G5" s="63" t="s">
        <v>13</v>
      </c>
      <c r="H5" s="63" t="s">
        <v>19</v>
      </c>
      <c r="I5" s="63" t="s">
        <v>58</v>
      </c>
      <c r="J5" s="63" t="s">
        <v>59</v>
      </c>
    </row>
    <row r="6" spans="1:10" s="160" customFormat="1" ht="20.25" customHeight="1">
      <c r="A6" s="177" t="s">
        <v>5</v>
      </c>
      <c r="B6" s="177"/>
      <c r="C6" s="177"/>
      <c r="D6" s="177"/>
      <c r="E6" s="177"/>
      <c r="F6" s="176">
        <f>SUM(F7:F56)</f>
        <v>37849.90000000001</v>
      </c>
      <c r="G6" s="176">
        <f>SUM(G7:G56)</f>
        <v>7098.909999999999</v>
      </c>
      <c r="H6" s="176">
        <f>SUM(H7:H56)</f>
        <v>957.09</v>
      </c>
      <c r="I6" s="176">
        <f>SUM(I7:I56)</f>
        <v>1206.4</v>
      </c>
      <c r="J6" s="176">
        <f>SUM(J7:J56)</f>
        <v>28587.500000000004</v>
      </c>
    </row>
    <row r="7" spans="1:10" ht="20.25" customHeight="1">
      <c r="A7" s="175" t="s">
        <v>417</v>
      </c>
      <c r="B7" s="177" t="s">
        <v>202</v>
      </c>
      <c r="C7" s="177" t="s">
        <v>203</v>
      </c>
      <c r="D7" s="177" t="s">
        <v>204</v>
      </c>
      <c r="E7" s="177" t="s">
        <v>205</v>
      </c>
      <c r="F7" s="176">
        <v>103.54</v>
      </c>
      <c r="G7" s="176">
        <v>0</v>
      </c>
      <c r="H7" s="176">
        <v>14.38</v>
      </c>
      <c r="I7" s="176">
        <v>89.16</v>
      </c>
      <c r="J7" s="176">
        <v>0</v>
      </c>
    </row>
    <row r="8" spans="1:10" ht="20.25" customHeight="1">
      <c r="A8" s="175" t="s">
        <v>417</v>
      </c>
      <c r="B8" s="177" t="s">
        <v>202</v>
      </c>
      <c r="C8" s="177" t="s">
        <v>203</v>
      </c>
      <c r="D8" s="177" t="s">
        <v>203</v>
      </c>
      <c r="E8" s="177" t="s">
        <v>206</v>
      </c>
      <c r="F8" s="176">
        <v>97.65</v>
      </c>
      <c r="G8" s="176">
        <v>97.65</v>
      </c>
      <c r="H8" s="176">
        <v>0</v>
      </c>
      <c r="I8" s="176">
        <v>0</v>
      </c>
      <c r="J8" s="176">
        <v>0</v>
      </c>
    </row>
    <row r="9" spans="1:10" ht="20.25" customHeight="1">
      <c r="A9" s="175" t="s">
        <v>417</v>
      </c>
      <c r="B9" s="177" t="s">
        <v>202</v>
      </c>
      <c r="C9" s="177" t="s">
        <v>203</v>
      </c>
      <c r="D9" s="177" t="s">
        <v>207</v>
      </c>
      <c r="E9" s="177" t="s">
        <v>208</v>
      </c>
      <c r="F9" s="176">
        <v>39.06</v>
      </c>
      <c r="G9" s="176">
        <v>39.06</v>
      </c>
      <c r="H9" s="176">
        <v>0</v>
      </c>
      <c r="I9" s="176">
        <v>0</v>
      </c>
      <c r="J9" s="176">
        <v>0</v>
      </c>
    </row>
    <row r="10" spans="1:10" ht="20.25" customHeight="1">
      <c r="A10" s="175" t="s">
        <v>417</v>
      </c>
      <c r="B10" s="177" t="s">
        <v>209</v>
      </c>
      <c r="C10" s="177" t="s">
        <v>204</v>
      </c>
      <c r="D10" s="177" t="s">
        <v>204</v>
      </c>
      <c r="E10" s="177" t="s">
        <v>210</v>
      </c>
      <c r="F10" s="176">
        <v>693.9</v>
      </c>
      <c r="G10" s="176">
        <v>534.12</v>
      </c>
      <c r="H10" s="176">
        <v>144.04</v>
      </c>
      <c r="I10" s="176">
        <v>15.74</v>
      </c>
      <c r="J10" s="176">
        <v>0</v>
      </c>
    </row>
    <row r="11" spans="1:10" ht="20.25" customHeight="1">
      <c r="A11" s="175" t="s">
        <v>417</v>
      </c>
      <c r="B11" s="177" t="s">
        <v>209</v>
      </c>
      <c r="C11" s="177" t="s">
        <v>204</v>
      </c>
      <c r="D11" s="177" t="s">
        <v>211</v>
      </c>
      <c r="E11" s="177" t="s">
        <v>212</v>
      </c>
      <c r="F11" s="176">
        <v>82.5</v>
      </c>
      <c r="G11" s="176">
        <v>0</v>
      </c>
      <c r="H11" s="176">
        <v>0</v>
      </c>
      <c r="I11" s="176">
        <v>0</v>
      </c>
      <c r="J11" s="176">
        <v>82.5</v>
      </c>
    </row>
    <row r="12" spans="1:10" ht="20.25" customHeight="1">
      <c r="A12" s="175" t="s">
        <v>417</v>
      </c>
      <c r="B12" s="177" t="s">
        <v>209</v>
      </c>
      <c r="C12" s="177" t="s">
        <v>204</v>
      </c>
      <c r="D12" s="177" t="s">
        <v>213</v>
      </c>
      <c r="E12" s="177" t="s">
        <v>214</v>
      </c>
      <c r="F12" s="176">
        <v>340</v>
      </c>
      <c r="G12" s="176">
        <v>0</v>
      </c>
      <c r="H12" s="176">
        <v>0</v>
      </c>
      <c r="I12" s="176">
        <v>0</v>
      </c>
      <c r="J12" s="176">
        <v>340</v>
      </c>
    </row>
    <row r="13" spans="1:10" ht="20.25" customHeight="1">
      <c r="A13" s="175" t="s">
        <v>417</v>
      </c>
      <c r="B13" s="177" t="s">
        <v>209</v>
      </c>
      <c r="C13" s="177" t="s">
        <v>211</v>
      </c>
      <c r="D13" s="177" t="s">
        <v>211</v>
      </c>
      <c r="E13" s="177" t="s">
        <v>215</v>
      </c>
      <c r="F13" s="176">
        <v>20</v>
      </c>
      <c r="G13" s="176">
        <v>0</v>
      </c>
      <c r="H13" s="176">
        <v>0</v>
      </c>
      <c r="I13" s="176">
        <v>0</v>
      </c>
      <c r="J13" s="176">
        <v>20</v>
      </c>
    </row>
    <row r="14" spans="1:10" ht="20.25" customHeight="1">
      <c r="A14" s="175" t="s">
        <v>417</v>
      </c>
      <c r="B14" s="177" t="s">
        <v>209</v>
      </c>
      <c r="C14" s="177" t="s">
        <v>211</v>
      </c>
      <c r="D14" s="177" t="s">
        <v>213</v>
      </c>
      <c r="E14" s="177" t="s">
        <v>216</v>
      </c>
      <c r="F14" s="176">
        <v>1143</v>
      </c>
      <c r="G14" s="176">
        <v>0</v>
      </c>
      <c r="H14" s="176">
        <v>0</v>
      </c>
      <c r="I14" s="176">
        <v>0</v>
      </c>
      <c r="J14" s="176">
        <v>1143</v>
      </c>
    </row>
    <row r="15" spans="1:10" ht="20.25" customHeight="1">
      <c r="A15" s="175" t="s">
        <v>417</v>
      </c>
      <c r="B15" s="177" t="s">
        <v>209</v>
      </c>
      <c r="C15" s="177" t="s">
        <v>217</v>
      </c>
      <c r="D15" s="177" t="s">
        <v>211</v>
      </c>
      <c r="E15" s="177" t="s">
        <v>218</v>
      </c>
      <c r="F15" s="176">
        <v>454.2</v>
      </c>
      <c r="G15" s="176">
        <v>0</v>
      </c>
      <c r="H15" s="176">
        <v>0</v>
      </c>
      <c r="I15" s="176">
        <v>0</v>
      </c>
      <c r="J15" s="176">
        <v>454.2</v>
      </c>
    </row>
    <row r="16" spans="1:10" ht="20.25" customHeight="1">
      <c r="A16" s="175" t="s">
        <v>417</v>
      </c>
      <c r="B16" s="177" t="s">
        <v>209</v>
      </c>
      <c r="C16" s="177" t="s">
        <v>217</v>
      </c>
      <c r="D16" s="177" t="s">
        <v>213</v>
      </c>
      <c r="E16" s="177" t="s">
        <v>219</v>
      </c>
      <c r="F16" s="176">
        <v>800</v>
      </c>
      <c r="G16" s="176">
        <v>0</v>
      </c>
      <c r="H16" s="176">
        <v>0</v>
      </c>
      <c r="I16" s="176">
        <v>0</v>
      </c>
      <c r="J16" s="176">
        <v>800</v>
      </c>
    </row>
    <row r="17" spans="1:10" ht="20.25" customHeight="1">
      <c r="A17" s="175" t="s">
        <v>417</v>
      </c>
      <c r="B17" s="177" t="s">
        <v>209</v>
      </c>
      <c r="C17" s="177" t="s">
        <v>220</v>
      </c>
      <c r="D17" s="177" t="s">
        <v>221</v>
      </c>
      <c r="E17" s="177" t="s">
        <v>222</v>
      </c>
      <c r="F17" s="176">
        <v>67.5</v>
      </c>
      <c r="G17" s="176">
        <v>0</v>
      </c>
      <c r="H17" s="176">
        <v>0</v>
      </c>
      <c r="I17" s="176">
        <v>0</v>
      </c>
      <c r="J17" s="176">
        <v>67.5</v>
      </c>
    </row>
    <row r="18" spans="1:10" ht="20.25" customHeight="1">
      <c r="A18" s="175" t="s">
        <v>417</v>
      </c>
      <c r="B18" s="177" t="s">
        <v>209</v>
      </c>
      <c r="C18" s="177" t="s">
        <v>220</v>
      </c>
      <c r="D18" s="177" t="s">
        <v>213</v>
      </c>
      <c r="E18" s="177" t="s">
        <v>223</v>
      </c>
      <c r="F18" s="176">
        <v>200</v>
      </c>
      <c r="G18" s="176">
        <v>0</v>
      </c>
      <c r="H18" s="176">
        <v>0</v>
      </c>
      <c r="I18" s="176">
        <v>0</v>
      </c>
      <c r="J18" s="176">
        <v>200</v>
      </c>
    </row>
    <row r="19" spans="1:10" ht="20.25" customHeight="1">
      <c r="A19" s="175" t="s">
        <v>417</v>
      </c>
      <c r="B19" s="177" t="s">
        <v>209</v>
      </c>
      <c r="C19" s="177" t="s">
        <v>224</v>
      </c>
      <c r="D19" s="177" t="s">
        <v>225</v>
      </c>
      <c r="E19" s="177" t="s">
        <v>226</v>
      </c>
      <c r="F19" s="176">
        <v>3175.7</v>
      </c>
      <c r="G19" s="176">
        <v>0</v>
      </c>
      <c r="H19" s="176">
        <v>0</v>
      </c>
      <c r="I19" s="176">
        <v>0</v>
      </c>
      <c r="J19" s="176">
        <v>3175.7</v>
      </c>
    </row>
    <row r="20" spans="1:10" ht="20.25" customHeight="1">
      <c r="A20" s="175" t="s">
        <v>417</v>
      </c>
      <c r="B20" s="177" t="s">
        <v>209</v>
      </c>
      <c r="C20" s="177" t="s">
        <v>227</v>
      </c>
      <c r="D20" s="177" t="s">
        <v>211</v>
      </c>
      <c r="E20" s="177" t="s">
        <v>228</v>
      </c>
      <c r="F20" s="176">
        <v>19220</v>
      </c>
      <c r="G20" s="176">
        <v>0</v>
      </c>
      <c r="H20" s="176">
        <v>0</v>
      </c>
      <c r="I20" s="176">
        <v>0</v>
      </c>
      <c r="J20" s="176">
        <v>19220</v>
      </c>
    </row>
    <row r="21" spans="1:10" ht="20.25" customHeight="1">
      <c r="A21" s="175" t="s">
        <v>417</v>
      </c>
      <c r="B21" s="177" t="s">
        <v>209</v>
      </c>
      <c r="C21" s="177" t="s">
        <v>229</v>
      </c>
      <c r="D21" s="177" t="s">
        <v>213</v>
      </c>
      <c r="E21" s="177" t="s">
        <v>230</v>
      </c>
      <c r="F21" s="176">
        <v>15</v>
      </c>
      <c r="G21" s="176">
        <v>0</v>
      </c>
      <c r="H21" s="176">
        <v>0</v>
      </c>
      <c r="I21" s="176">
        <v>0</v>
      </c>
      <c r="J21" s="176">
        <v>15</v>
      </c>
    </row>
    <row r="22" spans="1:10" ht="20.25" customHeight="1">
      <c r="A22" s="175" t="s">
        <v>417</v>
      </c>
      <c r="B22" s="177" t="s">
        <v>231</v>
      </c>
      <c r="C22" s="177" t="s">
        <v>211</v>
      </c>
      <c r="D22" s="177" t="s">
        <v>204</v>
      </c>
      <c r="E22" s="177" t="s">
        <v>232</v>
      </c>
      <c r="F22" s="176">
        <v>58.59</v>
      </c>
      <c r="G22" s="176">
        <v>58.59</v>
      </c>
      <c r="H22" s="176">
        <v>0</v>
      </c>
      <c r="I22" s="176">
        <v>0</v>
      </c>
      <c r="J22" s="176">
        <v>0</v>
      </c>
    </row>
    <row r="23" spans="1:10" ht="20.25" customHeight="1">
      <c r="A23" s="175" t="s">
        <v>417</v>
      </c>
      <c r="B23" s="177" t="s">
        <v>231</v>
      </c>
      <c r="C23" s="177" t="s">
        <v>211</v>
      </c>
      <c r="D23" s="177" t="s">
        <v>217</v>
      </c>
      <c r="E23" s="177" t="s">
        <v>233</v>
      </c>
      <c r="F23" s="176">
        <v>25.53</v>
      </c>
      <c r="G23" s="176">
        <v>25.53</v>
      </c>
      <c r="H23" s="176">
        <v>0</v>
      </c>
      <c r="I23" s="176">
        <v>0</v>
      </c>
      <c r="J23" s="176">
        <v>0</v>
      </c>
    </row>
    <row r="24" spans="1:10" ht="20.25" customHeight="1">
      <c r="A24" s="177" t="s">
        <v>190</v>
      </c>
      <c r="B24" s="177" t="s">
        <v>202</v>
      </c>
      <c r="C24" s="177" t="s">
        <v>203</v>
      </c>
      <c r="D24" s="177" t="s">
        <v>211</v>
      </c>
      <c r="E24" s="177" t="s">
        <v>234</v>
      </c>
      <c r="F24" s="176">
        <v>187.62</v>
      </c>
      <c r="G24" s="176">
        <v>0</v>
      </c>
      <c r="H24" s="176">
        <v>0</v>
      </c>
      <c r="I24" s="176">
        <v>187.62</v>
      </c>
      <c r="J24" s="176">
        <v>0</v>
      </c>
    </row>
    <row r="25" spans="1:10" ht="20.25" customHeight="1">
      <c r="A25" s="177" t="s">
        <v>191</v>
      </c>
      <c r="B25" s="177" t="s">
        <v>202</v>
      </c>
      <c r="C25" s="177" t="s">
        <v>203</v>
      </c>
      <c r="D25" s="177" t="s">
        <v>211</v>
      </c>
      <c r="E25" s="177" t="s">
        <v>234</v>
      </c>
      <c r="F25" s="176">
        <v>114.7</v>
      </c>
      <c r="G25" s="176">
        <v>0</v>
      </c>
      <c r="H25" s="176">
        <v>0</v>
      </c>
      <c r="I25" s="176">
        <v>114.7</v>
      </c>
      <c r="J25" s="176">
        <v>0</v>
      </c>
    </row>
    <row r="26" spans="1:10" ht="20.25" customHeight="1">
      <c r="A26" s="177" t="s">
        <v>192</v>
      </c>
      <c r="B26" s="177" t="s">
        <v>202</v>
      </c>
      <c r="C26" s="177" t="s">
        <v>203</v>
      </c>
      <c r="D26" s="177" t="s">
        <v>211</v>
      </c>
      <c r="E26" s="177" t="s">
        <v>234</v>
      </c>
      <c r="F26" s="176">
        <v>109.61</v>
      </c>
      <c r="G26" s="176">
        <v>0</v>
      </c>
      <c r="H26" s="176">
        <v>0</v>
      </c>
      <c r="I26" s="176">
        <v>109.61</v>
      </c>
      <c r="J26" s="176">
        <v>0</v>
      </c>
    </row>
    <row r="27" spans="1:10" ht="20.25" customHeight="1">
      <c r="A27" s="177" t="s">
        <v>193</v>
      </c>
      <c r="B27" s="177" t="s">
        <v>202</v>
      </c>
      <c r="C27" s="177" t="s">
        <v>203</v>
      </c>
      <c r="D27" s="177" t="s">
        <v>211</v>
      </c>
      <c r="E27" s="177" t="s">
        <v>234</v>
      </c>
      <c r="F27" s="176">
        <v>67.58</v>
      </c>
      <c r="G27" s="176">
        <v>0</v>
      </c>
      <c r="H27" s="176">
        <v>0</v>
      </c>
      <c r="I27" s="176">
        <v>67.58</v>
      </c>
      <c r="J27" s="176">
        <v>0</v>
      </c>
    </row>
    <row r="28" spans="1:10" ht="20.25" customHeight="1">
      <c r="A28" s="177" t="s">
        <v>194</v>
      </c>
      <c r="B28" s="177" t="s">
        <v>202</v>
      </c>
      <c r="C28" s="177" t="s">
        <v>203</v>
      </c>
      <c r="D28" s="177" t="s">
        <v>211</v>
      </c>
      <c r="E28" s="177" t="s">
        <v>234</v>
      </c>
      <c r="F28" s="176">
        <v>174.85</v>
      </c>
      <c r="G28" s="176">
        <v>0</v>
      </c>
      <c r="H28" s="176">
        <v>0</v>
      </c>
      <c r="I28" s="176">
        <v>174.85</v>
      </c>
      <c r="J28" s="176">
        <v>0</v>
      </c>
    </row>
    <row r="29" spans="1:10" ht="20.25" customHeight="1">
      <c r="A29" s="177" t="s">
        <v>195</v>
      </c>
      <c r="B29" s="177" t="s">
        <v>202</v>
      </c>
      <c r="C29" s="177" t="s">
        <v>203</v>
      </c>
      <c r="D29" s="177" t="s">
        <v>211</v>
      </c>
      <c r="E29" s="177" t="s">
        <v>234</v>
      </c>
      <c r="F29" s="176">
        <v>38.12</v>
      </c>
      <c r="G29" s="176">
        <v>0</v>
      </c>
      <c r="H29" s="176">
        <v>0</v>
      </c>
      <c r="I29" s="176">
        <v>38.12</v>
      </c>
      <c r="J29" s="176">
        <v>0</v>
      </c>
    </row>
    <row r="30" spans="1:10" ht="20.25" customHeight="1">
      <c r="A30" s="177" t="s">
        <v>196</v>
      </c>
      <c r="B30" s="177" t="s">
        <v>209</v>
      </c>
      <c r="C30" s="177" t="s">
        <v>211</v>
      </c>
      <c r="D30" s="177" t="s">
        <v>220</v>
      </c>
      <c r="E30" s="177" t="s">
        <v>235</v>
      </c>
      <c r="F30" s="176">
        <v>168</v>
      </c>
      <c r="G30" s="176">
        <v>0</v>
      </c>
      <c r="H30" s="176">
        <v>0</v>
      </c>
      <c r="I30" s="176">
        <v>0</v>
      </c>
      <c r="J30" s="176">
        <v>168</v>
      </c>
    </row>
    <row r="31" spans="1:10" ht="20.25" customHeight="1">
      <c r="A31" s="177" t="s">
        <v>197</v>
      </c>
      <c r="B31" s="177" t="s">
        <v>202</v>
      </c>
      <c r="C31" s="177" t="s">
        <v>203</v>
      </c>
      <c r="D31" s="177" t="s">
        <v>211</v>
      </c>
      <c r="E31" s="177" t="s">
        <v>234</v>
      </c>
      <c r="F31" s="176">
        <v>15.46</v>
      </c>
      <c r="G31" s="176">
        <v>0</v>
      </c>
      <c r="H31" s="176">
        <v>0</v>
      </c>
      <c r="I31" s="176">
        <v>15.46</v>
      </c>
      <c r="J31" s="176">
        <v>0</v>
      </c>
    </row>
    <row r="32" spans="1:10" ht="20.25" customHeight="1">
      <c r="A32" s="177" t="s">
        <v>198</v>
      </c>
      <c r="B32" s="177" t="s">
        <v>202</v>
      </c>
      <c r="C32" s="177" t="s">
        <v>203</v>
      </c>
      <c r="D32" s="177" t="s">
        <v>211</v>
      </c>
      <c r="E32" s="177" t="s">
        <v>234</v>
      </c>
      <c r="F32" s="176">
        <v>41.02</v>
      </c>
      <c r="G32" s="176">
        <v>0</v>
      </c>
      <c r="H32" s="176">
        <v>0</v>
      </c>
      <c r="I32" s="176">
        <v>41.02</v>
      </c>
      <c r="J32" s="176">
        <v>0</v>
      </c>
    </row>
    <row r="33" spans="1:10" ht="20.25" customHeight="1">
      <c r="A33" s="177" t="s">
        <v>199</v>
      </c>
      <c r="B33" s="177" t="s">
        <v>202</v>
      </c>
      <c r="C33" s="177" t="s">
        <v>203</v>
      </c>
      <c r="D33" s="177" t="s">
        <v>211</v>
      </c>
      <c r="E33" s="177" t="s">
        <v>234</v>
      </c>
      <c r="F33" s="176">
        <v>9.07</v>
      </c>
      <c r="G33" s="176">
        <v>0</v>
      </c>
      <c r="H33" s="176">
        <v>0</v>
      </c>
      <c r="I33" s="176">
        <v>9.07</v>
      </c>
      <c r="J33" s="176">
        <v>0</v>
      </c>
    </row>
    <row r="34" spans="1:10" ht="20.25" customHeight="1">
      <c r="A34" s="177" t="s">
        <v>200</v>
      </c>
      <c r="B34" s="177" t="s">
        <v>202</v>
      </c>
      <c r="C34" s="177" t="s">
        <v>203</v>
      </c>
      <c r="D34" s="177" t="s">
        <v>203</v>
      </c>
      <c r="E34" s="177" t="s">
        <v>206</v>
      </c>
      <c r="F34" s="176">
        <v>6.92</v>
      </c>
      <c r="G34" s="176">
        <v>6.92</v>
      </c>
      <c r="H34" s="176">
        <v>0</v>
      </c>
      <c r="I34" s="176">
        <v>0</v>
      </c>
      <c r="J34" s="176">
        <v>0</v>
      </c>
    </row>
    <row r="35" spans="1:10" ht="20.25" customHeight="1">
      <c r="A35" s="177" t="s">
        <v>200</v>
      </c>
      <c r="B35" s="177" t="s">
        <v>202</v>
      </c>
      <c r="C35" s="177" t="s">
        <v>203</v>
      </c>
      <c r="D35" s="177" t="s">
        <v>207</v>
      </c>
      <c r="E35" s="177" t="s">
        <v>208</v>
      </c>
      <c r="F35" s="176">
        <v>2.77</v>
      </c>
      <c r="G35" s="176">
        <v>2.77</v>
      </c>
      <c r="H35" s="176">
        <v>0</v>
      </c>
      <c r="I35" s="176">
        <v>0</v>
      </c>
      <c r="J35" s="176">
        <v>0</v>
      </c>
    </row>
    <row r="36" spans="1:10" ht="20.25" customHeight="1">
      <c r="A36" s="177" t="s">
        <v>200</v>
      </c>
      <c r="B36" s="177" t="s">
        <v>209</v>
      </c>
      <c r="C36" s="177" t="s">
        <v>224</v>
      </c>
      <c r="D36" s="177" t="s">
        <v>236</v>
      </c>
      <c r="E36" s="177" t="s">
        <v>237</v>
      </c>
      <c r="F36" s="176">
        <v>67.22</v>
      </c>
      <c r="G36" s="176">
        <v>37.68</v>
      </c>
      <c r="H36" s="176">
        <v>9.54</v>
      </c>
      <c r="I36" s="176">
        <v>0</v>
      </c>
      <c r="J36" s="176">
        <v>20</v>
      </c>
    </row>
    <row r="37" spans="1:10" ht="20.25" customHeight="1">
      <c r="A37" s="177" t="s">
        <v>200</v>
      </c>
      <c r="B37" s="177" t="s">
        <v>231</v>
      </c>
      <c r="C37" s="177" t="s">
        <v>211</v>
      </c>
      <c r="D37" s="177" t="s">
        <v>204</v>
      </c>
      <c r="E37" s="177" t="s">
        <v>232</v>
      </c>
      <c r="F37" s="176">
        <v>4.15</v>
      </c>
      <c r="G37" s="176">
        <v>4.15</v>
      </c>
      <c r="H37" s="176">
        <v>0</v>
      </c>
      <c r="I37" s="176">
        <v>0</v>
      </c>
      <c r="J37" s="176">
        <v>0</v>
      </c>
    </row>
    <row r="38" spans="1:10" ht="20.25" customHeight="1">
      <c r="A38" s="177" t="s">
        <v>200</v>
      </c>
      <c r="B38" s="177" t="s">
        <v>231</v>
      </c>
      <c r="C38" s="177" t="s">
        <v>211</v>
      </c>
      <c r="D38" s="177" t="s">
        <v>217</v>
      </c>
      <c r="E38" s="177" t="s">
        <v>233</v>
      </c>
      <c r="F38" s="176">
        <v>1.09</v>
      </c>
      <c r="G38" s="176">
        <v>1.09</v>
      </c>
      <c r="H38" s="176">
        <v>0</v>
      </c>
      <c r="I38" s="176">
        <v>0</v>
      </c>
      <c r="J38" s="176">
        <v>0</v>
      </c>
    </row>
    <row r="39" spans="1:10" ht="20.25" customHeight="1">
      <c r="A39" s="177" t="s">
        <v>201</v>
      </c>
      <c r="B39" s="177" t="s">
        <v>202</v>
      </c>
      <c r="C39" s="177" t="s">
        <v>203</v>
      </c>
      <c r="D39" s="177" t="s">
        <v>211</v>
      </c>
      <c r="E39" s="177" t="s">
        <v>234</v>
      </c>
      <c r="F39" s="176">
        <v>289.26</v>
      </c>
      <c r="G39" s="176">
        <v>0</v>
      </c>
      <c r="H39" s="176">
        <v>59.29</v>
      </c>
      <c r="I39" s="176">
        <v>229.97</v>
      </c>
      <c r="J39" s="176">
        <v>0</v>
      </c>
    </row>
    <row r="40" spans="1:10" ht="20.25" customHeight="1">
      <c r="A40" s="177" t="s">
        <v>201</v>
      </c>
      <c r="B40" s="177" t="s">
        <v>202</v>
      </c>
      <c r="C40" s="177" t="s">
        <v>203</v>
      </c>
      <c r="D40" s="177" t="s">
        <v>203</v>
      </c>
      <c r="E40" s="177" t="s">
        <v>206</v>
      </c>
      <c r="F40" s="176">
        <v>774.15</v>
      </c>
      <c r="G40" s="176">
        <v>774.15</v>
      </c>
      <c r="H40" s="176">
        <v>0</v>
      </c>
      <c r="I40" s="176">
        <v>0</v>
      </c>
      <c r="J40" s="176">
        <v>0</v>
      </c>
    </row>
    <row r="41" spans="1:10" ht="20.25" customHeight="1">
      <c r="A41" s="177" t="s">
        <v>201</v>
      </c>
      <c r="B41" s="177" t="s">
        <v>202</v>
      </c>
      <c r="C41" s="177" t="s">
        <v>203</v>
      </c>
      <c r="D41" s="177" t="s">
        <v>207</v>
      </c>
      <c r="E41" s="177" t="s">
        <v>208</v>
      </c>
      <c r="F41" s="176">
        <v>309.66</v>
      </c>
      <c r="G41" s="176">
        <v>309.66</v>
      </c>
      <c r="H41" s="176">
        <v>0</v>
      </c>
      <c r="I41" s="176">
        <v>0</v>
      </c>
      <c r="J41" s="176">
        <v>0</v>
      </c>
    </row>
    <row r="42" spans="1:10" ht="20.25" customHeight="1">
      <c r="A42" s="177" t="s">
        <v>201</v>
      </c>
      <c r="B42" s="177" t="s">
        <v>209</v>
      </c>
      <c r="C42" s="177" t="s">
        <v>204</v>
      </c>
      <c r="D42" s="177" t="s">
        <v>213</v>
      </c>
      <c r="E42" s="177" t="s">
        <v>214</v>
      </c>
      <c r="F42" s="176">
        <v>5178.15</v>
      </c>
      <c r="G42" s="176">
        <v>4350.03</v>
      </c>
      <c r="H42" s="176">
        <v>714.79</v>
      </c>
      <c r="I42" s="176">
        <v>113.33</v>
      </c>
      <c r="J42" s="176">
        <v>0</v>
      </c>
    </row>
    <row r="43" spans="1:10" ht="20.25" customHeight="1">
      <c r="A43" s="177" t="s">
        <v>201</v>
      </c>
      <c r="B43" s="177" t="s">
        <v>209</v>
      </c>
      <c r="C43" s="177" t="s">
        <v>220</v>
      </c>
      <c r="D43" s="177" t="s">
        <v>204</v>
      </c>
      <c r="E43" s="177" t="s">
        <v>238</v>
      </c>
      <c r="F43" s="176">
        <v>99.15</v>
      </c>
      <c r="G43" s="176">
        <v>0</v>
      </c>
      <c r="H43" s="176">
        <v>0</v>
      </c>
      <c r="I43" s="176">
        <v>0</v>
      </c>
      <c r="J43" s="176">
        <v>99.15</v>
      </c>
    </row>
    <row r="44" spans="1:10" ht="20.25" customHeight="1">
      <c r="A44" s="177" t="s">
        <v>201</v>
      </c>
      <c r="B44" s="177" t="s">
        <v>209</v>
      </c>
      <c r="C44" s="177" t="s">
        <v>220</v>
      </c>
      <c r="D44" s="177" t="s">
        <v>211</v>
      </c>
      <c r="E44" s="177" t="s">
        <v>239</v>
      </c>
      <c r="F44" s="176">
        <v>3.5</v>
      </c>
      <c r="G44" s="176">
        <v>0</v>
      </c>
      <c r="H44" s="176">
        <v>0</v>
      </c>
      <c r="I44" s="176">
        <v>0</v>
      </c>
      <c r="J44" s="176">
        <v>3.5</v>
      </c>
    </row>
    <row r="45" spans="1:10" ht="20.25" customHeight="1">
      <c r="A45" s="177" t="s">
        <v>201</v>
      </c>
      <c r="B45" s="177" t="s">
        <v>209</v>
      </c>
      <c r="C45" s="177" t="s">
        <v>220</v>
      </c>
      <c r="D45" s="177" t="s">
        <v>217</v>
      </c>
      <c r="E45" s="177" t="s">
        <v>240</v>
      </c>
      <c r="F45" s="176">
        <v>527</v>
      </c>
      <c r="G45" s="176">
        <v>0</v>
      </c>
      <c r="H45" s="176">
        <v>0</v>
      </c>
      <c r="I45" s="176">
        <v>0</v>
      </c>
      <c r="J45" s="176">
        <v>527</v>
      </c>
    </row>
    <row r="46" spans="1:10" ht="20.25" customHeight="1">
      <c r="A46" s="177" t="s">
        <v>201</v>
      </c>
      <c r="B46" s="177" t="s">
        <v>209</v>
      </c>
      <c r="C46" s="177" t="s">
        <v>220</v>
      </c>
      <c r="D46" s="177" t="s">
        <v>207</v>
      </c>
      <c r="E46" s="177" t="s">
        <v>241</v>
      </c>
      <c r="F46" s="176">
        <v>2135.45</v>
      </c>
      <c r="G46" s="176">
        <v>0</v>
      </c>
      <c r="H46" s="176">
        <v>0</v>
      </c>
      <c r="I46" s="176">
        <v>0</v>
      </c>
      <c r="J46" s="176">
        <v>2135.45</v>
      </c>
    </row>
    <row r="47" spans="1:10" ht="20.25" customHeight="1">
      <c r="A47" s="177" t="s">
        <v>201</v>
      </c>
      <c r="B47" s="177" t="s">
        <v>209</v>
      </c>
      <c r="C47" s="177" t="s">
        <v>220</v>
      </c>
      <c r="D47" s="177" t="s">
        <v>242</v>
      </c>
      <c r="E47" s="177" t="s">
        <v>243</v>
      </c>
      <c r="F47" s="176">
        <v>90</v>
      </c>
      <c r="G47" s="176">
        <v>0</v>
      </c>
      <c r="H47" s="176">
        <v>0</v>
      </c>
      <c r="I47" s="176">
        <v>0</v>
      </c>
      <c r="J47" s="176">
        <v>90</v>
      </c>
    </row>
    <row r="48" spans="1:10" ht="20.25" customHeight="1">
      <c r="A48" s="177" t="s">
        <v>201</v>
      </c>
      <c r="B48" s="177" t="s">
        <v>209</v>
      </c>
      <c r="C48" s="177" t="s">
        <v>213</v>
      </c>
      <c r="D48" s="177" t="s">
        <v>204</v>
      </c>
      <c r="E48" s="177" t="s">
        <v>244</v>
      </c>
      <c r="F48" s="176">
        <v>21</v>
      </c>
      <c r="G48" s="176">
        <v>0</v>
      </c>
      <c r="H48" s="176">
        <v>0</v>
      </c>
      <c r="I48" s="176">
        <v>0</v>
      </c>
      <c r="J48" s="176">
        <v>21</v>
      </c>
    </row>
    <row r="49" spans="1:10" ht="20.25" customHeight="1">
      <c r="A49" s="177" t="s">
        <v>201</v>
      </c>
      <c r="B49" s="177" t="s">
        <v>231</v>
      </c>
      <c r="C49" s="177" t="s">
        <v>211</v>
      </c>
      <c r="D49" s="177" t="s">
        <v>204</v>
      </c>
      <c r="E49" s="177" t="s">
        <v>232</v>
      </c>
      <c r="F49" s="176">
        <v>464.49</v>
      </c>
      <c r="G49" s="176">
        <v>464.49</v>
      </c>
      <c r="H49" s="176">
        <v>0</v>
      </c>
      <c r="I49" s="176">
        <v>0</v>
      </c>
      <c r="J49" s="176">
        <v>0</v>
      </c>
    </row>
    <row r="50" spans="1:10" ht="20.25" customHeight="1">
      <c r="A50" s="177" t="s">
        <v>201</v>
      </c>
      <c r="B50" s="177" t="s">
        <v>231</v>
      </c>
      <c r="C50" s="177" t="s">
        <v>211</v>
      </c>
      <c r="D50" s="177" t="s">
        <v>217</v>
      </c>
      <c r="E50" s="177" t="s">
        <v>233</v>
      </c>
      <c r="F50" s="176">
        <v>221.93</v>
      </c>
      <c r="G50" s="176">
        <v>221.93</v>
      </c>
      <c r="H50" s="176">
        <v>0</v>
      </c>
      <c r="I50" s="176">
        <v>0</v>
      </c>
      <c r="J50" s="176">
        <v>0</v>
      </c>
    </row>
    <row r="51" spans="1:10" ht="24.75" customHeight="1">
      <c r="A51" s="177" t="s">
        <v>384</v>
      </c>
      <c r="B51" s="177" t="s">
        <v>202</v>
      </c>
      <c r="C51" s="177" t="s">
        <v>203</v>
      </c>
      <c r="D51" s="177" t="s">
        <v>211</v>
      </c>
      <c r="E51" s="177" t="s">
        <v>234</v>
      </c>
      <c r="F51" s="176">
        <v>0.36</v>
      </c>
      <c r="G51" s="176">
        <v>0</v>
      </c>
      <c r="H51" s="176">
        <v>0.19</v>
      </c>
      <c r="I51" s="176">
        <v>0.17</v>
      </c>
      <c r="J51" s="176">
        <v>0</v>
      </c>
    </row>
    <row r="52" spans="1:10" ht="24.75" customHeight="1">
      <c r="A52" s="177" t="s">
        <v>384</v>
      </c>
      <c r="B52" s="177" t="s">
        <v>202</v>
      </c>
      <c r="C52" s="177" t="s">
        <v>203</v>
      </c>
      <c r="D52" s="177" t="s">
        <v>203</v>
      </c>
      <c r="E52" s="177" t="s">
        <v>206</v>
      </c>
      <c r="F52" s="176">
        <v>21.87</v>
      </c>
      <c r="G52" s="176">
        <v>21.87</v>
      </c>
      <c r="H52" s="176">
        <v>0</v>
      </c>
      <c r="I52" s="176">
        <v>0</v>
      </c>
      <c r="J52" s="176">
        <v>0</v>
      </c>
    </row>
    <row r="53" spans="1:10" ht="24.75" customHeight="1">
      <c r="A53" s="177" t="s">
        <v>384</v>
      </c>
      <c r="B53" s="177" t="s">
        <v>202</v>
      </c>
      <c r="C53" s="177" t="s">
        <v>203</v>
      </c>
      <c r="D53" s="177" t="s">
        <v>207</v>
      </c>
      <c r="E53" s="177" t="s">
        <v>208</v>
      </c>
      <c r="F53" s="176">
        <v>8.75</v>
      </c>
      <c r="G53" s="176">
        <v>8.75</v>
      </c>
      <c r="H53" s="176">
        <v>0</v>
      </c>
      <c r="I53" s="176">
        <v>0</v>
      </c>
      <c r="J53" s="176">
        <v>0</v>
      </c>
    </row>
    <row r="54" spans="1:10" ht="24.75" customHeight="1">
      <c r="A54" s="177" t="s">
        <v>384</v>
      </c>
      <c r="B54" s="177" t="s">
        <v>209</v>
      </c>
      <c r="C54" s="177" t="s">
        <v>204</v>
      </c>
      <c r="D54" s="177" t="s">
        <v>213</v>
      </c>
      <c r="E54" s="177" t="s">
        <v>214</v>
      </c>
      <c r="F54" s="176">
        <v>141.73</v>
      </c>
      <c r="G54" s="176">
        <v>121.37</v>
      </c>
      <c r="H54" s="176">
        <v>14.86</v>
      </c>
      <c r="I54" s="176">
        <v>0</v>
      </c>
      <c r="J54" s="176">
        <v>5.5</v>
      </c>
    </row>
    <row r="55" spans="1:10" ht="24.75" customHeight="1">
      <c r="A55" s="177" t="s">
        <v>384</v>
      </c>
      <c r="B55" s="177" t="s">
        <v>231</v>
      </c>
      <c r="C55" s="177" t="s">
        <v>211</v>
      </c>
      <c r="D55" s="177" t="s">
        <v>204</v>
      </c>
      <c r="E55" s="177" t="s">
        <v>232</v>
      </c>
      <c r="F55" s="176">
        <v>13.12</v>
      </c>
      <c r="G55" s="176">
        <v>13.12</v>
      </c>
      <c r="H55" s="176">
        <v>0</v>
      </c>
      <c r="I55" s="176">
        <v>0</v>
      </c>
      <c r="J55" s="176">
        <v>0</v>
      </c>
    </row>
    <row r="56" spans="1:10" ht="24.75" customHeight="1">
      <c r="A56" s="177" t="s">
        <v>384</v>
      </c>
      <c r="B56" s="177" t="s">
        <v>231</v>
      </c>
      <c r="C56" s="177" t="s">
        <v>211</v>
      </c>
      <c r="D56" s="177" t="s">
        <v>217</v>
      </c>
      <c r="E56" s="177" t="s">
        <v>233</v>
      </c>
      <c r="F56" s="176">
        <v>5.98</v>
      </c>
      <c r="G56" s="176">
        <v>5.98</v>
      </c>
      <c r="H56" s="176">
        <v>0</v>
      </c>
      <c r="I56" s="176">
        <v>0</v>
      </c>
      <c r="J56" s="176">
        <v>0</v>
      </c>
    </row>
  </sheetData>
  <sheetProtection formatCells="0" formatColumns="0" formatRows="0"/>
  <mergeCells count="4">
    <mergeCell ref="A4:A5"/>
    <mergeCell ref="I2:J2"/>
    <mergeCell ref="I3:J3"/>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6"/>
  <sheetViews>
    <sheetView showGridLines="0" showZeros="0" workbookViewId="0" topLeftCell="A1">
      <selection activeCell="A7" sqref="A7:A8"/>
    </sheetView>
  </sheetViews>
  <sheetFormatPr defaultColWidth="9.00390625" defaultRowHeight="14.25"/>
  <cols>
    <col min="1" max="1" width="24.75390625" style="0" customWidth="1"/>
    <col min="2" max="2" width="4.25390625" style="0" customWidth="1"/>
    <col min="3" max="3" width="4.125" style="0" customWidth="1"/>
    <col min="4" max="4" width="4.625" style="0" customWidth="1"/>
    <col min="5" max="5" width="22.50390625" style="0" customWidth="1"/>
    <col min="6" max="10" width="14.00390625" style="0" customWidth="1"/>
  </cols>
  <sheetData>
    <row r="1" spans="1:10" ht="27" customHeight="1">
      <c r="A1" s="73" t="s">
        <v>103</v>
      </c>
      <c r="B1" s="74"/>
      <c r="C1" s="74"/>
      <c r="D1" s="74"/>
      <c r="E1" s="74"/>
      <c r="F1" s="74"/>
      <c r="G1" s="74"/>
      <c r="H1" s="74"/>
      <c r="I1" s="74"/>
      <c r="J1" s="74"/>
    </row>
    <row r="2" spans="1:10" ht="14.25" customHeight="1">
      <c r="A2" s="75"/>
      <c r="B2" s="76"/>
      <c r="C2" s="76"/>
      <c r="D2" s="76"/>
      <c r="E2" s="76"/>
      <c r="F2" s="76"/>
      <c r="G2" s="76"/>
      <c r="H2" s="76"/>
      <c r="I2" s="75"/>
      <c r="J2" s="77" t="s">
        <v>102</v>
      </c>
    </row>
    <row r="3" spans="1:10" ht="14.25" customHeight="1">
      <c r="A3" s="234" t="s">
        <v>388</v>
      </c>
      <c r="B3" s="234"/>
      <c r="C3" s="234"/>
      <c r="D3" s="78"/>
      <c r="E3" s="78"/>
      <c r="F3" s="78"/>
      <c r="G3" s="78"/>
      <c r="H3" s="78"/>
      <c r="I3" s="233" t="s">
        <v>11</v>
      </c>
      <c r="J3" s="233"/>
    </row>
    <row r="4" spans="1:10" ht="14.25" customHeight="1">
      <c r="A4" s="238" t="s">
        <v>23</v>
      </c>
      <c r="B4" s="238" t="s">
        <v>28</v>
      </c>
      <c r="C4" s="238"/>
      <c r="D4" s="238"/>
      <c r="E4" s="238" t="s">
        <v>6</v>
      </c>
      <c r="F4" s="235" t="s">
        <v>61</v>
      </c>
      <c r="G4" s="236"/>
      <c r="H4" s="236"/>
      <c r="I4" s="236"/>
      <c r="J4" s="237"/>
    </row>
    <row r="5" spans="1:10" ht="24" customHeight="1">
      <c r="A5" s="238"/>
      <c r="B5" s="80" t="s">
        <v>8</v>
      </c>
      <c r="C5" s="79" t="s">
        <v>21</v>
      </c>
      <c r="D5" s="79" t="s">
        <v>20</v>
      </c>
      <c r="E5" s="238"/>
      <c r="F5" s="80" t="s">
        <v>5</v>
      </c>
      <c r="G5" s="81" t="s">
        <v>13</v>
      </c>
      <c r="H5" s="81" t="s">
        <v>19</v>
      </c>
      <c r="I5" s="81" t="s">
        <v>1</v>
      </c>
      <c r="J5" s="81" t="s">
        <v>15</v>
      </c>
    </row>
    <row r="6" spans="1:10" s="160" customFormat="1" ht="22.5" customHeight="1">
      <c r="A6" s="177"/>
      <c r="B6" s="177"/>
      <c r="C6" s="177"/>
      <c r="D6" s="177"/>
      <c r="E6" s="178" t="s">
        <v>5</v>
      </c>
      <c r="F6" s="179">
        <v>3104.1</v>
      </c>
      <c r="G6" s="179">
        <v>0</v>
      </c>
      <c r="H6" s="179">
        <v>0</v>
      </c>
      <c r="I6" s="179">
        <v>0</v>
      </c>
      <c r="J6" s="179">
        <v>3104.1</v>
      </c>
    </row>
    <row r="7" spans="1:10" ht="22.5" customHeight="1">
      <c r="A7" s="175" t="s">
        <v>417</v>
      </c>
      <c r="B7" s="177" t="s">
        <v>209</v>
      </c>
      <c r="C7" s="177" t="s">
        <v>204</v>
      </c>
      <c r="D7" s="177" t="s">
        <v>211</v>
      </c>
      <c r="E7" s="178" t="s">
        <v>212</v>
      </c>
      <c r="F7" s="179">
        <v>40</v>
      </c>
      <c r="G7" s="179">
        <v>0</v>
      </c>
      <c r="H7" s="179">
        <v>0</v>
      </c>
      <c r="I7" s="179">
        <v>0</v>
      </c>
      <c r="J7" s="179">
        <v>40</v>
      </c>
    </row>
    <row r="8" spans="1:10" ht="22.5" customHeight="1">
      <c r="A8" s="175" t="s">
        <v>417</v>
      </c>
      <c r="B8" s="177" t="s">
        <v>209</v>
      </c>
      <c r="C8" s="177" t="s">
        <v>211</v>
      </c>
      <c r="D8" s="177" t="s">
        <v>211</v>
      </c>
      <c r="E8" s="178" t="s">
        <v>215</v>
      </c>
      <c r="F8" s="179">
        <v>20</v>
      </c>
      <c r="G8" s="179">
        <v>0</v>
      </c>
      <c r="H8" s="179">
        <v>0</v>
      </c>
      <c r="I8" s="179">
        <v>0</v>
      </c>
      <c r="J8" s="179">
        <v>20</v>
      </c>
    </row>
    <row r="9" spans="1:10" ht="22.5" customHeight="1">
      <c r="A9" s="177" t="s">
        <v>196</v>
      </c>
      <c r="B9" s="177" t="s">
        <v>209</v>
      </c>
      <c r="C9" s="177" t="s">
        <v>211</v>
      </c>
      <c r="D9" s="177" t="s">
        <v>220</v>
      </c>
      <c r="E9" s="178" t="s">
        <v>235</v>
      </c>
      <c r="F9" s="179">
        <v>168</v>
      </c>
      <c r="G9" s="179">
        <v>0</v>
      </c>
      <c r="H9" s="179">
        <v>0</v>
      </c>
      <c r="I9" s="179">
        <v>0</v>
      </c>
      <c r="J9" s="179">
        <v>168</v>
      </c>
    </row>
    <row r="10" spans="1:10" ht="22.5" customHeight="1">
      <c r="A10" s="177" t="s">
        <v>201</v>
      </c>
      <c r="B10" s="177" t="s">
        <v>209</v>
      </c>
      <c r="C10" s="177" t="s">
        <v>220</v>
      </c>
      <c r="D10" s="177" t="s">
        <v>204</v>
      </c>
      <c r="E10" s="178" t="s">
        <v>238</v>
      </c>
      <c r="F10" s="179">
        <v>99.15</v>
      </c>
      <c r="G10" s="179">
        <v>0</v>
      </c>
      <c r="H10" s="179">
        <v>0</v>
      </c>
      <c r="I10" s="179">
        <v>0</v>
      </c>
      <c r="J10" s="179">
        <v>99.15</v>
      </c>
    </row>
    <row r="11" spans="1:10" ht="22.5" customHeight="1">
      <c r="A11" s="177" t="s">
        <v>201</v>
      </c>
      <c r="B11" s="177" t="s">
        <v>209</v>
      </c>
      <c r="C11" s="177" t="s">
        <v>220</v>
      </c>
      <c r="D11" s="177" t="s">
        <v>211</v>
      </c>
      <c r="E11" s="178" t="s">
        <v>239</v>
      </c>
      <c r="F11" s="179">
        <v>3.5</v>
      </c>
      <c r="G11" s="179">
        <v>0</v>
      </c>
      <c r="H11" s="179">
        <v>0</v>
      </c>
      <c r="I11" s="179">
        <v>0</v>
      </c>
      <c r="J11" s="179">
        <v>3.5</v>
      </c>
    </row>
    <row r="12" spans="1:10" ht="22.5" customHeight="1">
      <c r="A12" s="177" t="s">
        <v>201</v>
      </c>
      <c r="B12" s="177" t="s">
        <v>209</v>
      </c>
      <c r="C12" s="177" t="s">
        <v>220</v>
      </c>
      <c r="D12" s="177" t="s">
        <v>217</v>
      </c>
      <c r="E12" s="178" t="s">
        <v>240</v>
      </c>
      <c r="F12" s="179">
        <v>527</v>
      </c>
      <c r="G12" s="179">
        <v>0</v>
      </c>
      <c r="H12" s="179">
        <v>0</v>
      </c>
      <c r="I12" s="179">
        <v>0</v>
      </c>
      <c r="J12" s="179">
        <v>527</v>
      </c>
    </row>
    <row r="13" spans="1:10" ht="22.5" customHeight="1">
      <c r="A13" s="177" t="s">
        <v>201</v>
      </c>
      <c r="B13" s="177" t="s">
        <v>209</v>
      </c>
      <c r="C13" s="177" t="s">
        <v>220</v>
      </c>
      <c r="D13" s="177" t="s">
        <v>207</v>
      </c>
      <c r="E13" s="178" t="s">
        <v>241</v>
      </c>
      <c r="F13" s="179">
        <v>2135.45</v>
      </c>
      <c r="G13" s="179">
        <v>0</v>
      </c>
      <c r="H13" s="179">
        <v>0</v>
      </c>
      <c r="I13" s="179">
        <v>0</v>
      </c>
      <c r="J13" s="179">
        <v>2135.45</v>
      </c>
    </row>
    <row r="14" spans="1:10" ht="22.5" customHeight="1">
      <c r="A14" s="177" t="s">
        <v>201</v>
      </c>
      <c r="B14" s="177" t="s">
        <v>209</v>
      </c>
      <c r="C14" s="177" t="s">
        <v>220</v>
      </c>
      <c r="D14" s="177" t="s">
        <v>242</v>
      </c>
      <c r="E14" s="178" t="s">
        <v>243</v>
      </c>
      <c r="F14" s="179">
        <v>90</v>
      </c>
      <c r="G14" s="179">
        <v>0</v>
      </c>
      <c r="H14" s="179">
        <v>0</v>
      </c>
      <c r="I14" s="179">
        <v>0</v>
      </c>
      <c r="J14" s="179">
        <v>90</v>
      </c>
    </row>
    <row r="15" spans="1:10" ht="22.5" customHeight="1">
      <c r="A15" s="177" t="s">
        <v>201</v>
      </c>
      <c r="B15" s="177" t="s">
        <v>209</v>
      </c>
      <c r="C15" s="177" t="s">
        <v>213</v>
      </c>
      <c r="D15" s="177" t="s">
        <v>204</v>
      </c>
      <c r="E15" s="178" t="s">
        <v>244</v>
      </c>
      <c r="F15" s="179">
        <v>21</v>
      </c>
      <c r="G15" s="179">
        <v>0</v>
      </c>
      <c r="H15" s="179">
        <v>0</v>
      </c>
      <c r="I15" s="179">
        <v>0</v>
      </c>
      <c r="J15" s="179">
        <v>21</v>
      </c>
    </row>
    <row r="16" ht="14.25" customHeight="1">
      <c r="A16" s="181" t="s">
        <v>84</v>
      </c>
    </row>
  </sheetData>
  <sheetProtection formatCells="0" formatColumns="0" formatRows="0"/>
  <mergeCells count="6">
    <mergeCell ref="I3:J3"/>
    <mergeCell ref="A3:C3"/>
    <mergeCell ref="F4:J4"/>
    <mergeCell ref="B4:D4"/>
    <mergeCell ref="A4:A5"/>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J1"/>
    </sheetView>
  </sheetViews>
  <sheetFormatPr defaultColWidth="9.00390625" defaultRowHeight="14.25"/>
  <cols>
    <col min="1" max="1" width="15.375" style="0" customWidth="1"/>
    <col min="2" max="2" width="6.00390625" style="0" customWidth="1"/>
    <col min="3" max="3" width="6.50390625" style="0" customWidth="1"/>
    <col min="4" max="4" width="7.12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239" t="s">
        <v>104</v>
      </c>
      <c r="B1" s="239"/>
      <c r="C1" s="239"/>
      <c r="D1" s="239"/>
      <c r="E1" s="239"/>
      <c r="F1" s="239"/>
      <c r="G1" s="239"/>
      <c r="H1" s="239"/>
      <c r="I1" s="239"/>
      <c r="J1" s="239"/>
    </row>
    <row r="2" spans="1:10" ht="14.25" customHeight="1">
      <c r="A2" s="135"/>
      <c r="B2" s="135"/>
      <c r="C2" s="135"/>
      <c r="D2" s="135"/>
      <c r="E2" s="135"/>
      <c r="F2" s="135"/>
      <c r="G2" s="135"/>
      <c r="H2" s="135"/>
      <c r="I2" s="240" t="s">
        <v>68</v>
      </c>
      <c r="J2" s="240"/>
    </row>
    <row r="3" spans="1:10" ht="14.25" customHeight="1">
      <c r="A3" s="234" t="s">
        <v>388</v>
      </c>
      <c r="B3" s="234"/>
      <c r="C3" s="234"/>
      <c r="D3" s="136"/>
      <c r="E3" s="136"/>
      <c r="F3" s="136"/>
      <c r="G3" s="136"/>
      <c r="H3" s="136"/>
      <c r="I3" s="241" t="s">
        <v>11</v>
      </c>
      <c r="J3" s="241"/>
    </row>
    <row r="4" spans="1:10" ht="20.25" customHeight="1">
      <c r="A4" s="246" t="s">
        <v>23</v>
      </c>
      <c r="B4" s="245" t="s">
        <v>28</v>
      </c>
      <c r="C4" s="245"/>
      <c r="D4" s="245"/>
      <c r="E4" s="245" t="s">
        <v>6</v>
      </c>
      <c r="F4" s="242" t="s">
        <v>61</v>
      </c>
      <c r="G4" s="243"/>
      <c r="H4" s="243"/>
      <c r="I4" s="243"/>
      <c r="J4" s="244"/>
    </row>
    <row r="5" spans="1:10" ht="24" customHeight="1">
      <c r="A5" s="246"/>
      <c r="B5" s="137" t="s">
        <v>8</v>
      </c>
      <c r="C5" s="138" t="s">
        <v>21</v>
      </c>
      <c r="D5" s="138" t="s">
        <v>20</v>
      </c>
      <c r="E5" s="245"/>
      <c r="F5" s="139" t="s">
        <v>5</v>
      </c>
      <c r="G5" s="140" t="s">
        <v>13</v>
      </c>
      <c r="H5" s="140" t="s">
        <v>19</v>
      </c>
      <c r="I5" s="140" t="s">
        <v>1</v>
      </c>
      <c r="J5" s="140" t="s">
        <v>15</v>
      </c>
    </row>
    <row r="6" spans="1:10" s="160" customFormat="1" ht="21.75" customHeight="1">
      <c r="A6" s="168"/>
      <c r="B6" s="168"/>
      <c r="C6" s="168"/>
      <c r="D6" s="168"/>
      <c r="E6" s="169"/>
      <c r="F6" s="170"/>
      <c r="G6" s="171"/>
      <c r="H6" s="172"/>
      <c r="I6" s="172"/>
      <c r="J6" s="170"/>
    </row>
    <row r="7" ht="14.25" customHeight="1">
      <c r="A7" s="181" t="s">
        <v>393</v>
      </c>
    </row>
  </sheetData>
  <sheetProtection formatCells="0" formatColumns="0" formatRows="0"/>
  <mergeCells count="8">
    <mergeCell ref="A1:J1"/>
    <mergeCell ref="I2:J2"/>
    <mergeCell ref="I3:J3"/>
    <mergeCell ref="F4:J4"/>
    <mergeCell ref="B4:D4"/>
    <mergeCell ref="A4:A5"/>
    <mergeCell ref="E4:E5"/>
    <mergeCell ref="A3:C3"/>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00390625" defaultRowHeight="14.25"/>
  <cols>
    <col min="1" max="1" width="24.50390625" style="0" customWidth="1"/>
    <col min="2" max="4" width="8.625" style="0" customWidth="1"/>
    <col min="5" max="10" width="12.50390625" style="0" customWidth="1"/>
  </cols>
  <sheetData>
    <row r="1" spans="1:10" ht="27" customHeight="1">
      <c r="A1" s="247" t="s">
        <v>341</v>
      </c>
      <c r="B1" s="247"/>
      <c r="C1" s="247"/>
      <c r="D1" s="247"/>
      <c r="E1" s="247"/>
      <c r="F1" s="247"/>
      <c r="G1" s="247"/>
      <c r="H1" s="247"/>
      <c r="I1" s="247"/>
      <c r="J1" s="247"/>
    </row>
    <row r="2" spans="1:10" ht="14.25" customHeight="1">
      <c r="A2" s="82"/>
      <c r="B2" s="82"/>
      <c r="C2" s="82"/>
      <c r="D2" s="82"/>
      <c r="E2" s="82"/>
      <c r="F2" s="82"/>
      <c r="G2" s="82"/>
      <c r="H2" s="82"/>
      <c r="I2" s="248" t="s">
        <v>78</v>
      </c>
      <c r="J2" s="248"/>
    </row>
    <row r="3" spans="1:10" ht="14.25" customHeight="1">
      <c r="A3" s="234" t="s">
        <v>388</v>
      </c>
      <c r="B3" s="234"/>
      <c r="C3" s="234"/>
      <c r="D3" s="83"/>
      <c r="E3" s="83"/>
      <c r="F3" s="83"/>
      <c r="G3" s="83"/>
      <c r="H3" s="83"/>
      <c r="I3" s="249" t="s">
        <v>11</v>
      </c>
      <c r="J3" s="249"/>
    </row>
    <row r="4" spans="1:10" ht="14.25" customHeight="1">
      <c r="A4" s="250" t="s">
        <v>23</v>
      </c>
      <c r="B4" s="251" t="s">
        <v>28</v>
      </c>
      <c r="C4" s="251"/>
      <c r="D4" s="251"/>
      <c r="E4" s="251" t="s">
        <v>6</v>
      </c>
      <c r="F4" s="252" t="s">
        <v>61</v>
      </c>
      <c r="G4" s="253"/>
      <c r="H4" s="253"/>
      <c r="I4" s="253"/>
      <c r="J4" s="254"/>
    </row>
    <row r="5" spans="1:10" ht="24" customHeight="1">
      <c r="A5" s="250"/>
      <c r="B5" s="84" t="s">
        <v>8</v>
      </c>
      <c r="C5" s="85" t="s">
        <v>21</v>
      </c>
      <c r="D5" s="85" t="s">
        <v>20</v>
      </c>
      <c r="E5" s="251"/>
      <c r="F5" s="86" t="s">
        <v>5</v>
      </c>
      <c r="G5" s="87" t="s">
        <v>13</v>
      </c>
      <c r="H5" s="87" t="s">
        <v>19</v>
      </c>
      <c r="I5" s="87" t="s">
        <v>1</v>
      </c>
      <c r="J5" s="87" t="s">
        <v>15</v>
      </c>
    </row>
    <row r="6" spans="1:10" ht="20.25" customHeight="1">
      <c r="A6" s="132"/>
      <c r="B6" s="132"/>
      <c r="C6" s="132"/>
      <c r="D6" s="132"/>
      <c r="E6" s="132"/>
      <c r="F6" s="132"/>
      <c r="G6" s="132"/>
      <c r="H6" s="132"/>
      <c r="I6" s="132"/>
      <c r="J6" s="132"/>
    </row>
    <row r="7" spans="1:10" ht="20.25" customHeight="1">
      <c r="A7" s="132"/>
      <c r="B7" s="132"/>
      <c r="C7" s="132"/>
      <c r="D7" s="132"/>
      <c r="E7" s="132"/>
      <c r="F7" s="132"/>
      <c r="G7" s="132"/>
      <c r="H7" s="132"/>
      <c r="I7" s="132"/>
      <c r="J7" s="132"/>
    </row>
    <row r="8" spans="1:10" ht="20.25" customHeight="1">
      <c r="A8" s="132"/>
      <c r="B8" s="132"/>
      <c r="C8" s="132"/>
      <c r="D8" s="132"/>
      <c r="E8" s="132"/>
      <c r="F8" s="132"/>
      <c r="G8" s="132"/>
      <c r="H8" s="132"/>
      <c r="I8" s="132"/>
      <c r="J8" s="132"/>
    </row>
    <row r="9" spans="1:10" ht="20.25" customHeight="1">
      <c r="A9" s="132"/>
      <c r="B9" s="132"/>
      <c r="C9" s="132"/>
      <c r="D9" s="132"/>
      <c r="E9" s="132"/>
      <c r="F9" s="132"/>
      <c r="G9" s="132"/>
      <c r="H9" s="132"/>
      <c r="I9" s="132"/>
      <c r="J9" s="132"/>
    </row>
    <row r="10" spans="1:10" ht="20.25" customHeight="1">
      <c r="A10" s="132"/>
      <c r="B10" s="132"/>
      <c r="C10" s="132"/>
      <c r="D10" s="132"/>
      <c r="E10" s="132"/>
      <c r="F10" s="132"/>
      <c r="G10" s="132"/>
      <c r="H10" s="132"/>
      <c r="I10" s="132"/>
      <c r="J10" s="132"/>
    </row>
    <row r="11" spans="1:10" ht="20.25" customHeight="1">
      <c r="A11" s="132"/>
      <c r="B11" s="132"/>
      <c r="C11" s="132"/>
      <c r="D11" s="132"/>
      <c r="E11" s="132"/>
      <c r="F11" s="132"/>
      <c r="G11" s="132"/>
      <c r="H11" s="132"/>
      <c r="I11" s="132"/>
      <c r="J11" s="132"/>
    </row>
    <row r="12" spans="1:10" ht="20.25" customHeight="1">
      <c r="A12" s="132"/>
      <c r="B12" s="132"/>
      <c r="C12" s="132"/>
      <c r="D12" s="132"/>
      <c r="E12" s="132"/>
      <c r="F12" s="132"/>
      <c r="G12" s="132"/>
      <c r="H12" s="132"/>
      <c r="I12" s="132"/>
      <c r="J12" s="132"/>
    </row>
    <row r="13" ht="14.25" customHeight="1">
      <c r="A13" s="181" t="s">
        <v>394</v>
      </c>
    </row>
  </sheetData>
  <sheetProtection formatCells="0" formatColumns="0" formatRows="0"/>
  <mergeCells count="8">
    <mergeCell ref="A4:A5"/>
    <mergeCell ref="B4:D4"/>
    <mergeCell ref="E4:E5"/>
    <mergeCell ref="F4:J4"/>
    <mergeCell ref="A1:J1"/>
    <mergeCell ref="I2:J2"/>
    <mergeCell ref="A3:C3"/>
    <mergeCell ref="I3:J3"/>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9.00390625" defaultRowHeight="14.25"/>
  <cols>
    <col min="1" max="1" width="19.625" style="0" customWidth="1"/>
    <col min="2" max="4" width="6.625" style="0" customWidth="1"/>
    <col min="5" max="5" width="20.75390625" style="0" customWidth="1"/>
    <col min="6" max="10" width="14.00390625" style="0" customWidth="1"/>
  </cols>
  <sheetData>
    <row r="1" spans="1:10" ht="27" customHeight="1">
      <c r="A1" s="73" t="s">
        <v>342</v>
      </c>
      <c r="B1" s="74"/>
      <c r="C1" s="74"/>
      <c r="D1" s="74"/>
      <c r="E1" s="74"/>
      <c r="F1" s="74"/>
      <c r="G1" s="74"/>
      <c r="H1" s="74"/>
      <c r="I1" s="74"/>
      <c r="J1" s="74"/>
    </row>
    <row r="2" spans="1:10" ht="14.25" customHeight="1">
      <c r="A2" s="75"/>
      <c r="B2" s="76"/>
      <c r="C2" s="76"/>
      <c r="D2" s="76"/>
      <c r="E2" s="76"/>
      <c r="F2" s="76"/>
      <c r="G2" s="76"/>
      <c r="H2" s="76"/>
      <c r="I2" s="75"/>
      <c r="J2" s="77" t="s">
        <v>105</v>
      </c>
    </row>
    <row r="3" spans="1:10" ht="14.25" customHeight="1">
      <c r="A3" s="234" t="s">
        <v>388</v>
      </c>
      <c r="B3" s="234"/>
      <c r="C3" s="234"/>
      <c r="D3" s="78"/>
      <c r="E3" s="78"/>
      <c r="F3" s="78"/>
      <c r="G3" s="78"/>
      <c r="H3" s="78"/>
      <c r="I3" s="233" t="s">
        <v>11</v>
      </c>
      <c r="J3" s="233"/>
    </row>
    <row r="4" spans="1:10" ht="14.25" customHeight="1">
      <c r="A4" s="238" t="s">
        <v>23</v>
      </c>
      <c r="B4" s="238" t="s">
        <v>28</v>
      </c>
      <c r="C4" s="238"/>
      <c r="D4" s="238"/>
      <c r="E4" s="238" t="s">
        <v>6</v>
      </c>
      <c r="F4" s="235" t="s">
        <v>61</v>
      </c>
      <c r="G4" s="236"/>
      <c r="H4" s="236"/>
      <c r="I4" s="236"/>
      <c r="J4" s="237"/>
    </row>
    <row r="5" spans="1:10" ht="24" customHeight="1">
      <c r="A5" s="238"/>
      <c r="B5" s="80" t="s">
        <v>8</v>
      </c>
      <c r="C5" s="79" t="s">
        <v>21</v>
      </c>
      <c r="D5" s="79" t="s">
        <v>20</v>
      </c>
      <c r="E5" s="238"/>
      <c r="F5" s="80" t="s">
        <v>5</v>
      </c>
      <c r="G5" s="81" t="s">
        <v>13</v>
      </c>
      <c r="H5" s="81" t="s">
        <v>19</v>
      </c>
      <c r="I5" s="81" t="s">
        <v>1</v>
      </c>
      <c r="J5" s="81" t="s">
        <v>15</v>
      </c>
    </row>
    <row r="6" spans="1:10" s="160" customFormat="1" ht="22.5" customHeight="1">
      <c r="A6" s="164"/>
      <c r="B6" s="164"/>
      <c r="C6" s="164"/>
      <c r="D6" s="164"/>
      <c r="E6" s="165"/>
      <c r="F6" s="166"/>
      <c r="G6" s="166"/>
      <c r="H6" s="166"/>
      <c r="I6" s="166"/>
      <c r="J6" s="166"/>
    </row>
    <row r="7" ht="14.25" customHeight="1">
      <c r="A7" s="181" t="s">
        <v>395</v>
      </c>
    </row>
  </sheetData>
  <sheetProtection formatCells="0" formatColumns="0" formatRows="0"/>
  <mergeCells count="6">
    <mergeCell ref="I3:J3"/>
    <mergeCell ref="A3:C3"/>
    <mergeCell ref="F4:J4"/>
    <mergeCell ref="B4:D4"/>
    <mergeCell ref="A4:A5"/>
    <mergeCell ref="E4:E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56"/>
  <sheetViews>
    <sheetView workbookViewId="0" topLeftCell="A1">
      <selection activeCell="H11" sqref="H11"/>
    </sheetView>
  </sheetViews>
  <sheetFormatPr defaultColWidth="9.00390625" defaultRowHeight="14.25"/>
  <cols>
    <col min="1" max="1" width="23.00390625" style="0" customWidth="1"/>
    <col min="2" max="4" width="7.00390625" style="0" customWidth="1"/>
    <col min="5" max="5" width="29.00390625" style="0" customWidth="1"/>
    <col min="6" max="9" width="11.625" style="0" customWidth="1"/>
  </cols>
  <sheetData>
    <row r="1" spans="1:9" ht="27" customHeight="1">
      <c r="A1" s="155" t="s">
        <v>527</v>
      </c>
      <c r="B1" s="155"/>
      <c r="C1" s="155"/>
      <c r="D1" s="155"/>
      <c r="E1" s="155"/>
      <c r="F1" s="133"/>
      <c r="G1" s="133"/>
      <c r="H1" s="133"/>
      <c r="I1" s="133"/>
    </row>
    <row r="2" spans="1:9" ht="14.25" customHeight="1">
      <c r="A2" s="57"/>
      <c r="B2" s="57"/>
      <c r="C2" s="57"/>
      <c r="D2" s="57"/>
      <c r="E2" s="57"/>
      <c r="F2" s="57"/>
      <c r="G2" s="57"/>
      <c r="H2" s="57"/>
      <c r="I2" s="198" t="s">
        <v>106</v>
      </c>
    </row>
    <row r="3" spans="1:9" ht="14.25" customHeight="1">
      <c r="A3" s="3" t="s">
        <v>389</v>
      </c>
      <c r="B3" s="3"/>
      <c r="C3" s="3"/>
      <c r="D3" s="3"/>
      <c r="E3" s="3"/>
      <c r="F3" s="58"/>
      <c r="G3" s="57"/>
      <c r="H3" s="57"/>
      <c r="I3" s="199" t="s">
        <v>11</v>
      </c>
    </row>
    <row r="4" spans="1:9" ht="25.5" customHeight="1">
      <c r="A4" s="228" t="s">
        <v>23</v>
      </c>
      <c r="B4" s="156" t="s">
        <v>99</v>
      </c>
      <c r="C4" s="156"/>
      <c r="D4" s="156"/>
      <c r="E4" s="231" t="s">
        <v>100</v>
      </c>
      <c r="F4" s="59" t="s">
        <v>61</v>
      </c>
      <c r="G4" s="60"/>
      <c r="H4" s="60"/>
      <c r="I4" s="60"/>
    </row>
    <row r="5" spans="1:9" ht="36" customHeight="1">
      <c r="A5" s="228"/>
      <c r="B5" s="62" t="s">
        <v>101</v>
      </c>
      <c r="C5" s="62" t="s">
        <v>77</v>
      </c>
      <c r="D5" s="62" t="s">
        <v>56</v>
      </c>
      <c r="E5" s="232"/>
      <c r="F5" s="63" t="s">
        <v>5</v>
      </c>
      <c r="G5" s="63" t="s">
        <v>13</v>
      </c>
      <c r="H5" s="63" t="s">
        <v>19</v>
      </c>
      <c r="I5" s="63" t="s">
        <v>58</v>
      </c>
    </row>
    <row r="6" spans="1:9" s="160" customFormat="1" ht="20.25" customHeight="1">
      <c r="A6" s="177" t="s">
        <v>5</v>
      </c>
      <c r="B6" s="177"/>
      <c r="C6" s="177"/>
      <c r="D6" s="177"/>
      <c r="E6" s="177"/>
      <c r="F6" s="176">
        <f>SUM(F7:F56)</f>
        <v>9262.4</v>
      </c>
      <c r="G6" s="176">
        <f>SUM(G7:G56)</f>
        <v>7098.909999999999</v>
      </c>
      <c r="H6" s="176">
        <f>SUM(H7:H56)</f>
        <v>957.09</v>
      </c>
      <c r="I6" s="176">
        <f>SUM(I7:I56)</f>
        <v>1206.4</v>
      </c>
    </row>
    <row r="7" spans="1:9" ht="20.25" customHeight="1">
      <c r="A7" s="175" t="s">
        <v>417</v>
      </c>
      <c r="B7" s="177" t="s">
        <v>202</v>
      </c>
      <c r="C7" s="177" t="s">
        <v>203</v>
      </c>
      <c r="D7" s="177" t="s">
        <v>204</v>
      </c>
      <c r="E7" s="177" t="s">
        <v>205</v>
      </c>
      <c r="F7" s="176">
        <f>+G7+H7+I7</f>
        <v>103.53999999999999</v>
      </c>
      <c r="G7" s="176">
        <v>0</v>
      </c>
      <c r="H7" s="176">
        <v>14.38</v>
      </c>
      <c r="I7" s="176">
        <v>89.16</v>
      </c>
    </row>
    <row r="8" spans="1:9" ht="20.25" customHeight="1">
      <c r="A8" s="175" t="s">
        <v>417</v>
      </c>
      <c r="B8" s="177" t="s">
        <v>202</v>
      </c>
      <c r="C8" s="177" t="s">
        <v>203</v>
      </c>
      <c r="D8" s="177" t="s">
        <v>203</v>
      </c>
      <c r="E8" s="177" t="s">
        <v>206</v>
      </c>
      <c r="F8" s="176">
        <f aca="true" t="shared" si="0" ref="F8:F56">+G8+H8+I8</f>
        <v>97.65</v>
      </c>
      <c r="G8" s="176">
        <v>97.65</v>
      </c>
      <c r="H8" s="176">
        <v>0</v>
      </c>
      <c r="I8" s="176">
        <v>0</v>
      </c>
    </row>
    <row r="9" spans="1:9" ht="20.25" customHeight="1">
      <c r="A9" s="175" t="s">
        <v>417</v>
      </c>
      <c r="B9" s="177" t="s">
        <v>202</v>
      </c>
      <c r="C9" s="177" t="s">
        <v>203</v>
      </c>
      <c r="D9" s="177" t="s">
        <v>207</v>
      </c>
      <c r="E9" s="177" t="s">
        <v>208</v>
      </c>
      <c r="F9" s="176">
        <f t="shared" si="0"/>
        <v>39.06</v>
      </c>
      <c r="G9" s="176">
        <v>39.06</v>
      </c>
      <c r="H9" s="176">
        <v>0</v>
      </c>
      <c r="I9" s="176">
        <v>0</v>
      </c>
    </row>
    <row r="10" spans="1:9" ht="20.25" customHeight="1">
      <c r="A10" s="175" t="s">
        <v>417</v>
      </c>
      <c r="B10" s="177" t="s">
        <v>209</v>
      </c>
      <c r="C10" s="177" t="s">
        <v>204</v>
      </c>
      <c r="D10" s="177" t="s">
        <v>204</v>
      </c>
      <c r="E10" s="177" t="s">
        <v>210</v>
      </c>
      <c r="F10" s="176">
        <f t="shared" si="0"/>
        <v>693.9</v>
      </c>
      <c r="G10" s="176">
        <v>534.12</v>
      </c>
      <c r="H10" s="176">
        <v>144.04</v>
      </c>
      <c r="I10" s="176">
        <v>15.74</v>
      </c>
    </row>
    <row r="11" spans="1:9" ht="20.25" customHeight="1">
      <c r="A11" s="175" t="s">
        <v>417</v>
      </c>
      <c r="B11" s="177" t="s">
        <v>209</v>
      </c>
      <c r="C11" s="177" t="s">
        <v>204</v>
      </c>
      <c r="D11" s="177" t="s">
        <v>211</v>
      </c>
      <c r="E11" s="177" t="s">
        <v>212</v>
      </c>
      <c r="F11" s="176">
        <f t="shared" si="0"/>
        <v>0</v>
      </c>
      <c r="G11" s="176">
        <v>0</v>
      </c>
      <c r="H11" s="176">
        <v>0</v>
      </c>
      <c r="I11" s="176">
        <v>0</v>
      </c>
    </row>
    <row r="12" spans="1:9" ht="20.25" customHeight="1">
      <c r="A12" s="175" t="s">
        <v>417</v>
      </c>
      <c r="B12" s="177" t="s">
        <v>209</v>
      </c>
      <c r="C12" s="177" t="s">
        <v>204</v>
      </c>
      <c r="D12" s="177" t="s">
        <v>213</v>
      </c>
      <c r="E12" s="177" t="s">
        <v>214</v>
      </c>
      <c r="F12" s="176">
        <f t="shared" si="0"/>
        <v>0</v>
      </c>
      <c r="G12" s="176">
        <v>0</v>
      </c>
      <c r="H12" s="176">
        <v>0</v>
      </c>
      <c r="I12" s="176">
        <v>0</v>
      </c>
    </row>
    <row r="13" spans="1:9" ht="20.25" customHeight="1">
      <c r="A13" s="175" t="s">
        <v>417</v>
      </c>
      <c r="B13" s="177" t="s">
        <v>209</v>
      </c>
      <c r="C13" s="177" t="s">
        <v>211</v>
      </c>
      <c r="D13" s="177" t="s">
        <v>211</v>
      </c>
      <c r="E13" s="177" t="s">
        <v>215</v>
      </c>
      <c r="F13" s="176">
        <f t="shared" si="0"/>
        <v>0</v>
      </c>
      <c r="G13" s="176">
        <v>0</v>
      </c>
      <c r="H13" s="176">
        <v>0</v>
      </c>
      <c r="I13" s="176">
        <v>0</v>
      </c>
    </row>
    <row r="14" spans="1:9" ht="20.25" customHeight="1">
      <c r="A14" s="175" t="s">
        <v>417</v>
      </c>
      <c r="B14" s="177" t="s">
        <v>209</v>
      </c>
      <c r="C14" s="177" t="s">
        <v>211</v>
      </c>
      <c r="D14" s="177" t="s">
        <v>213</v>
      </c>
      <c r="E14" s="177" t="s">
        <v>216</v>
      </c>
      <c r="F14" s="176">
        <f t="shared" si="0"/>
        <v>0</v>
      </c>
      <c r="G14" s="176">
        <v>0</v>
      </c>
      <c r="H14" s="176">
        <v>0</v>
      </c>
      <c r="I14" s="176">
        <v>0</v>
      </c>
    </row>
    <row r="15" spans="1:9" ht="20.25" customHeight="1">
      <c r="A15" s="175" t="s">
        <v>417</v>
      </c>
      <c r="B15" s="177" t="s">
        <v>209</v>
      </c>
      <c r="C15" s="177" t="s">
        <v>217</v>
      </c>
      <c r="D15" s="177" t="s">
        <v>211</v>
      </c>
      <c r="E15" s="177" t="s">
        <v>218</v>
      </c>
      <c r="F15" s="176">
        <f t="shared" si="0"/>
        <v>0</v>
      </c>
      <c r="G15" s="176">
        <v>0</v>
      </c>
      <c r="H15" s="176">
        <v>0</v>
      </c>
      <c r="I15" s="176">
        <v>0</v>
      </c>
    </row>
    <row r="16" spans="1:9" ht="20.25" customHeight="1">
      <c r="A16" s="175" t="s">
        <v>417</v>
      </c>
      <c r="B16" s="177" t="s">
        <v>209</v>
      </c>
      <c r="C16" s="177" t="s">
        <v>217</v>
      </c>
      <c r="D16" s="177" t="s">
        <v>213</v>
      </c>
      <c r="E16" s="177" t="s">
        <v>219</v>
      </c>
      <c r="F16" s="176">
        <f t="shared" si="0"/>
        <v>0</v>
      </c>
      <c r="G16" s="176">
        <v>0</v>
      </c>
      <c r="H16" s="176">
        <v>0</v>
      </c>
      <c r="I16" s="176">
        <v>0</v>
      </c>
    </row>
    <row r="17" spans="1:9" ht="20.25" customHeight="1">
      <c r="A17" s="175" t="s">
        <v>417</v>
      </c>
      <c r="B17" s="177" t="s">
        <v>209</v>
      </c>
      <c r="C17" s="177" t="s">
        <v>220</v>
      </c>
      <c r="D17" s="177" t="s">
        <v>221</v>
      </c>
      <c r="E17" s="177" t="s">
        <v>222</v>
      </c>
      <c r="F17" s="176">
        <f t="shared" si="0"/>
        <v>0</v>
      </c>
      <c r="G17" s="176">
        <v>0</v>
      </c>
      <c r="H17" s="176">
        <v>0</v>
      </c>
      <c r="I17" s="176">
        <v>0</v>
      </c>
    </row>
    <row r="18" spans="1:9" ht="20.25" customHeight="1">
      <c r="A18" s="175" t="s">
        <v>417</v>
      </c>
      <c r="B18" s="177" t="s">
        <v>209</v>
      </c>
      <c r="C18" s="177" t="s">
        <v>220</v>
      </c>
      <c r="D18" s="177" t="s">
        <v>213</v>
      </c>
      <c r="E18" s="177" t="s">
        <v>223</v>
      </c>
      <c r="F18" s="176">
        <f t="shared" si="0"/>
        <v>0</v>
      </c>
      <c r="G18" s="176">
        <v>0</v>
      </c>
      <c r="H18" s="176">
        <v>0</v>
      </c>
      <c r="I18" s="176">
        <v>0</v>
      </c>
    </row>
    <row r="19" spans="1:9" ht="20.25" customHeight="1">
      <c r="A19" s="175" t="s">
        <v>417</v>
      </c>
      <c r="B19" s="177" t="s">
        <v>209</v>
      </c>
      <c r="C19" s="177" t="s">
        <v>224</v>
      </c>
      <c r="D19" s="177" t="s">
        <v>225</v>
      </c>
      <c r="E19" s="177" t="s">
        <v>226</v>
      </c>
      <c r="F19" s="176">
        <f t="shared" si="0"/>
        <v>0</v>
      </c>
      <c r="G19" s="176">
        <v>0</v>
      </c>
      <c r="H19" s="176">
        <v>0</v>
      </c>
      <c r="I19" s="176">
        <v>0</v>
      </c>
    </row>
    <row r="20" spans="1:9" ht="20.25" customHeight="1">
      <c r="A20" s="175" t="s">
        <v>417</v>
      </c>
      <c r="B20" s="177" t="s">
        <v>209</v>
      </c>
      <c r="C20" s="177" t="s">
        <v>227</v>
      </c>
      <c r="D20" s="177" t="s">
        <v>211</v>
      </c>
      <c r="E20" s="177" t="s">
        <v>228</v>
      </c>
      <c r="F20" s="176">
        <f t="shared" si="0"/>
        <v>0</v>
      </c>
      <c r="G20" s="176">
        <v>0</v>
      </c>
      <c r="H20" s="176">
        <v>0</v>
      </c>
      <c r="I20" s="176">
        <v>0</v>
      </c>
    </row>
    <row r="21" spans="1:9" ht="20.25" customHeight="1">
      <c r="A21" s="175" t="s">
        <v>417</v>
      </c>
      <c r="B21" s="177" t="s">
        <v>209</v>
      </c>
      <c r="C21" s="177" t="s">
        <v>229</v>
      </c>
      <c r="D21" s="177" t="s">
        <v>213</v>
      </c>
      <c r="E21" s="177" t="s">
        <v>230</v>
      </c>
      <c r="F21" s="176">
        <f t="shared" si="0"/>
        <v>0</v>
      </c>
      <c r="G21" s="176">
        <v>0</v>
      </c>
      <c r="H21" s="176">
        <v>0</v>
      </c>
      <c r="I21" s="176">
        <v>0</v>
      </c>
    </row>
    <row r="22" spans="1:9" ht="20.25" customHeight="1">
      <c r="A22" s="175" t="s">
        <v>417</v>
      </c>
      <c r="B22" s="177" t="s">
        <v>231</v>
      </c>
      <c r="C22" s="177" t="s">
        <v>211</v>
      </c>
      <c r="D22" s="177" t="s">
        <v>204</v>
      </c>
      <c r="E22" s="177" t="s">
        <v>232</v>
      </c>
      <c r="F22" s="176">
        <f t="shared" si="0"/>
        <v>58.59</v>
      </c>
      <c r="G22" s="176">
        <v>58.59</v>
      </c>
      <c r="H22" s="176">
        <v>0</v>
      </c>
      <c r="I22" s="176">
        <v>0</v>
      </c>
    </row>
    <row r="23" spans="1:9" ht="20.25" customHeight="1">
      <c r="A23" s="175" t="s">
        <v>417</v>
      </c>
      <c r="B23" s="177" t="s">
        <v>231</v>
      </c>
      <c r="C23" s="177" t="s">
        <v>211</v>
      </c>
      <c r="D23" s="177" t="s">
        <v>217</v>
      </c>
      <c r="E23" s="177" t="s">
        <v>233</v>
      </c>
      <c r="F23" s="176">
        <f t="shared" si="0"/>
        <v>25.53</v>
      </c>
      <c r="G23" s="176">
        <v>25.53</v>
      </c>
      <c r="H23" s="176">
        <v>0</v>
      </c>
      <c r="I23" s="176">
        <v>0</v>
      </c>
    </row>
    <row r="24" spans="1:9" ht="20.25" customHeight="1">
      <c r="A24" s="177" t="s">
        <v>190</v>
      </c>
      <c r="B24" s="177" t="s">
        <v>202</v>
      </c>
      <c r="C24" s="177" t="s">
        <v>203</v>
      </c>
      <c r="D24" s="177" t="s">
        <v>211</v>
      </c>
      <c r="E24" s="177" t="s">
        <v>234</v>
      </c>
      <c r="F24" s="176">
        <f t="shared" si="0"/>
        <v>187.62</v>
      </c>
      <c r="G24" s="176">
        <v>0</v>
      </c>
      <c r="H24" s="176">
        <v>0</v>
      </c>
      <c r="I24" s="176">
        <v>187.62</v>
      </c>
    </row>
    <row r="25" spans="1:9" ht="20.25" customHeight="1">
      <c r="A25" s="177" t="s">
        <v>191</v>
      </c>
      <c r="B25" s="177" t="s">
        <v>202</v>
      </c>
      <c r="C25" s="177" t="s">
        <v>203</v>
      </c>
      <c r="D25" s="177" t="s">
        <v>211</v>
      </c>
      <c r="E25" s="177" t="s">
        <v>234</v>
      </c>
      <c r="F25" s="176">
        <f t="shared" si="0"/>
        <v>114.7</v>
      </c>
      <c r="G25" s="176">
        <v>0</v>
      </c>
      <c r="H25" s="176">
        <v>0</v>
      </c>
      <c r="I25" s="176">
        <v>114.7</v>
      </c>
    </row>
    <row r="26" spans="1:9" ht="20.25" customHeight="1">
      <c r="A26" s="177" t="s">
        <v>192</v>
      </c>
      <c r="B26" s="177" t="s">
        <v>202</v>
      </c>
      <c r="C26" s="177" t="s">
        <v>203</v>
      </c>
      <c r="D26" s="177" t="s">
        <v>211</v>
      </c>
      <c r="E26" s="177" t="s">
        <v>234</v>
      </c>
      <c r="F26" s="176">
        <f t="shared" si="0"/>
        <v>109.61</v>
      </c>
      <c r="G26" s="176">
        <v>0</v>
      </c>
      <c r="H26" s="176">
        <v>0</v>
      </c>
      <c r="I26" s="176">
        <v>109.61</v>
      </c>
    </row>
    <row r="27" spans="1:9" ht="20.25" customHeight="1">
      <c r="A27" s="177" t="s">
        <v>193</v>
      </c>
      <c r="B27" s="177" t="s">
        <v>202</v>
      </c>
      <c r="C27" s="177" t="s">
        <v>203</v>
      </c>
      <c r="D27" s="177" t="s">
        <v>211</v>
      </c>
      <c r="E27" s="177" t="s">
        <v>234</v>
      </c>
      <c r="F27" s="176">
        <f t="shared" si="0"/>
        <v>67.58</v>
      </c>
      <c r="G27" s="176">
        <v>0</v>
      </c>
      <c r="H27" s="176">
        <v>0</v>
      </c>
      <c r="I27" s="176">
        <v>67.58</v>
      </c>
    </row>
    <row r="28" spans="1:9" ht="20.25" customHeight="1">
      <c r="A28" s="177" t="s">
        <v>194</v>
      </c>
      <c r="B28" s="177" t="s">
        <v>202</v>
      </c>
      <c r="C28" s="177" t="s">
        <v>203</v>
      </c>
      <c r="D28" s="177" t="s">
        <v>211</v>
      </c>
      <c r="E28" s="177" t="s">
        <v>234</v>
      </c>
      <c r="F28" s="176">
        <f t="shared" si="0"/>
        <v>174.85</v>
      </c>
      <c r="G28" s="176">
        <v>0</v>
      </c>
      <c r="H28" s="176">
        <v>0</v>
      </c>
      <c r="I28" s="176">
        <v>174.85</v>
      </c>
    </row>
    <row r="29" spans="1:9" ht="20.25" customHeight="1">
      <c r="A29" s="177" t="s">
        <v>195</v>
      </c>
      <c r="B29" s="177" t="s">
        <v>202</v>
      </c>
      <c r="C29" s="177" t="s">
        <v>203</v>
      </c>
      <c r="D29" s="177" t="s">
        <v>211</v>
      </c>
      <c r="E29" s="177" t="s">
        <v>234</v>
      </c>
      <c r="F29" s="176">
        <f t="shared" si="0"/>
        <v>38.12</v>
      </c>
      <c r="G29" s="176">
        <v>0</v>
      </c>
      <c r="H29" s="176">
        <v>0</v>
      </c>
      <c r="I29" s="176">
        <v>38.12</v>
      </c>
    </row>
    <row r="30" spans="1:9" ht="20.25" customHeight="1">
      <c r="A30" s="177" t="s">
        <v>196</v>
      </c>
      <c r="B30" s="177" t="s">
        <v>209</v>
      </c>
      <c r="C30" s="177" t="s">
        <v>211</v>
      </c>
      <c r="D30" s="177" t="s">
        <v>220</v>
      </c>
      <c r="E30" s="177" t="s">
        <v>235</v>
      </c>
      <c r="F30" s="176">
        <f t="shared" si="0"/>
        <v>0</v>
      </c>
      <c r="G30" s="176">
        <v>0</v>
      </c>
      <c r="H30" s="176">
        <v>0</v>
      </c>
      <c r="I30" s="176">
        <v>0</v>
      </c>
    </row>
    <row r="31" spans="1:9" ht="20.25" customHeight="1">
      <c r="A31" s="177" t="s">
        <v>197</v>
      </c>
      <c r="B31" s="177" t="s">
        <v>202</v>
      </c>
      <c r="C31" s="177" t="s">
        <v>203</v>
      </c>
      <c r="D31" s="177" t="s">
        <v>211</v>
      </c>
      <c r="E31" s="177" t="s">
        <v>234</v>
      </c>
      <c r="F31" s="176">
        <f t="shared" si="0"/>
        <v>15.46</v>
      </c>
      <c r="G31" s="176">
        <v>0</v>
      </c>
      <c r="H31" s="176">
        <v>0</v>
      </c>
      <c r="I31" s="176">
        <v>15.46</v>
      </c>
    </row>
    <row r="32" spans="1:9" ht="20.25" customHeight="1">
      <c r="A32" s="177" t="s">
        <v>198</v>
      </c>
      <c r="B32" s="177" t="s">
        <v>202</v>
      </c>
      <c r="C32" s="177" t="s">
        <v>203</v>
      </c>
      <c r="D32" s="177" t="s">
        <v>211</v>
      </c>
      <c r="E32" s="177" t="s">
        <v>234</v>
      </c>
      <c r="F32" s="176">
        <f t="shared" si="0"/>
        <v>41.02</v>
      </c>
      <c r="G32" s="176">
        <v>0</v>
      </c>
      <c r="H32" s="176">
        <v>0</v>
      </c>
      <c r="I32" s="176">
        <v>41.02</v>
      </c>
    </row>
    <row r="33" spans="1:9" ht="20.25" customHeight="1">
      <c r="A33" s="177" t="s">
        <v>199</v>
      </c>
      <c r="B33" s="177" t="s">
        <v>202</v>
      </c>
      <c r="C33" s="177" t="s">
        <v>203</v>
      </c>
      <c r="D33" s="177" t="s">
        <v>211</v>
      </c>
      <c r="E33" s="177" t="s">
        <v>234</v>
      </c>
      <c r="F33" s="176">
        <f t="shared" si="0"/>
        <v>9.07</v>
      </c>
      <c r="G33" s="176">
        <v>0</v>
      </c>
      <c r="H33" s="176">
        <v>0</v>
      </c>
      <c r="I33" s="176">
        <v>9.07</v>
      </c>
    </row>
    <row r="34" spans="1:9" ht="20.25" customHeight="1">
      <c r="A34" s="177" t="s">
        <v>200</v>
      </c>
      <c r="B34" s="177" t="s">
        <v>202</v>
      </c>
      <c r="C34" s="177" t="s">
        <v>203</v>
      </c>
      <c r="D34" s="177" t="s">
        <v>203</v>
      </c>
      <c r="E34" s="177" t="s">
        <v>206</v>
      </c>
      <c r="F34" s="176">
        <f t="shared" si="0"/>
        <v>6.92</v>
      </c>
      <c r="G34" s="176">
        <v>6.92</v>
      </c>
      <c r="H34" s="176">
        <v>0</v>
      </c>
      <c r="I34" s="176">
        <v>0</v>
      </c>
    </row>
    <row r="35" spans="1:9" ht="20.25" customHeight="1">
      <c r="A35" s="177" t="s">
        <v>200</v>
      </c>
      <c r="B35" s="177" t="s">
        <v>202</v>
      </c>
      <c r="C35" s="177" t="s">
        <v>203</v>
      </c>
      <c r="D35" s="177" t="s">
        <v>207</v>
      </c>
      <c r="E35" s="177" t="s">
        <v>208</v>
      </c>
      <c r="F35" s="176">
        <f t="shared" si="0"/>
        <v>2.77</v>
      </c>
      <c r="G35" s="176">
        <v>2.77</v>
      </c>
      <c r="H35" s="176">
        <v>0</v>
      </c>
      <c r="I35" s="176">
        <v>0</v>
      </c>
    </row>
    <row r="36" spans="1:9" ht="20.25" customHeight="1">
      <c r="A36" s="177" t="s">
        <v>200</v>
      </c>
      <c r="B36" s="177" t="s">
        <v>209</v>
      </c>
      <c r="C36" s="177" t="s">
        <v>224</v>
      </c>
      <c r="D36" s="177" t="s">
        <v>236</v>
      </c>
      <c r="E36" s="177" t="s">
        <v>237</v>
      </c>
      <c r="F36" s="176">
        <f t="shared" si="0"/>
        <v>47.22</v>
      </c>
      <c r="G36" s="176">
        <v>37.68</v>
      </c>
      <c r="H36" s="176">
        <v>9.54</v>
      </c>
      <c r="I36" s="176">
        <v>0</v>
      </c>
    </row>
    <row r="37" spans="1:9" ht="20.25" customHeight="1">
      <c r="A37" s="177" t="s">
        <v>200</v>
      </c>
      <c r="B37" s="177" t="s">
        <v>231</v>
      </c>
      <c r="C37" s="177" t="s">
        <v>211</v>
      </c>
      <c r="D37" s="177" t="s">
        <v>204</v>
      </c>
      <c r="E37" s="177" t="s">
        <v>232</v>
      </c>
      <c r="F37" s="176">
        <f t="shared" si="0"/>
        <v>4.15</v>
      </c>
      <c r="G37" s="176">
        <v>4.15</v>
      </c>
      <c r="H37" s="176">
        <v>0</v>
      </c>
      <c r="I37" s="176">
        <v>0</v>
      </c>
    </row>
    <row r="38" spans="1:9" ht="20.25" customHeight="1">
      <c r="A38" s="177" t="s">
        <v>200</v>
      </c>
      <c r="B38" s="177" t="s">
        <v>231</v>
      </c>
      <c r="C38" s="177" t="s">
        <v>211</v>
      </c>
      <c r="D38" s="177" t="s">
        <v>217</v>
      </c>
      <c r="E38" s="177" t="s">
        <v>233</v>
      </c>
      <c r="F38" s="176">
        <f t="shared" si="0"/>
        <v>1.09</v>
      </c>
      <c r="G38" s="176">
        <v>1.09</v>
      </c>
      <c r="H38" s="176">
        <v>0</v>
      </c>
      <c r="I38" s="176">
        <v>0</v>
      </c>
    </row>
    <row r="39" spans="1:9" ht="20.25" customHeight="1">
      <c r="A39" s="177" t="s">
        <v>201</v>
      </c>
      <c r="B39" s="177" t="s">
        <v>202</v>
      </c>
      <c r="C39" s="177" t="s">
        <v>203</v>
      </c>
      <c r="D39" s="177" t="s">
        <v>211</v>
      </c>
      <c r="E39" s="177" t="s">
        <v>234</v>
      </c>
      <c r="F39" s="176">
        <f t="shared" si="0"/>
        <v>289.26</v>
      </c>
      <c r="G39" s="176">
        <v>0</v>
      </c>
      <c r="H39" s="176">
        <v>59.29</v>
      </c>
      <c r="I39" s="176">
        <v>229.97</v>
      </c>
    </row>
    <row r="40" spans="1:9" ht="20.25" customHeight="1">
      <c r="A40" s="177" t="s">
        <v>201</v>
      </c>
      <c r="B40" s="177" t="s">
        <v>202</v>
      </c>
      <c r="C40" s="177" t="s">
        <v>203</v>
      </c>
      <c r="D40" s="177" t="s">
        <v>203</v>
      </c>
      <c r="E40" s="177" t="s">
        <v>206</v>
      </c>
      <c r="F40" s="176">
        <f t="shared" si="0"/>
        <v>774.15</v>
      </c>
      <c r="G40" s="176">
        <v>774.15</v>
      </c>
      <c r="H40" s="176">
        <v>0</v>
      </c>
      <c r="I40" s="176">
        <v>0</v>
      </c>
    </row>
    <row r="41" spans="1:9" ht="20.25" customHeight="1">
      <c r="A41" s="177" t="s">
        <v>201</v>
      </c>
      <c r="B41" s="177" t="s">
        <v>202</v>
      </c>
      <c r="C41" s="177" t="s">
        <v>203</v>
      </c>
      <c r="D41" s="177" t="s">
        <v>207</v>
      </c>
      <c r="E41" s="177" t="s">
        <v>208</v>
      </c>
      <c r="F41" s="176">
        <f t="shared" si="0"/>
        <v>309.66</v>
      </c>
      <c r="G41" s="176">
        <v>309.66</v>
      </c>
      <c r="H41" s="176">
        <v>0</v>
      </c>
      <c r="I41" s="176">
        <v>0</v>
      </c>
    </row>
    <row r="42" spans="1:9" ht="20.25" customHeight="1">
      <c r="A42" s="177" t="s">
        <v>201</v>
      </c>
      <c r="B42" s="177" t="s">
        <v>209</v>
      </c>
      <c r="C42" s="177" t="s">
        <v>204</v>
      </c>
      <c r="D42" s="177" t="s">
        <v>213</v>
      </c>
      <c r="E42" s="177" t="s">
        <v>214</v>
      </c>
      <c r="F42" s="176">
        <f t="shared" si="0"/>
        <v>5178.15</v>
      </c>
      <c r="G42" s="176">
        <v>4350.03</v>
      </c>
      <c r="H42" s="176">
        <v>714.79</v>
      </c>
      <c r="I42" s="176">
        <v>113.33</v>
      </c>
    </row>
    <row r="43" spans="1:9" ht="20.25" customHeight="1">
      <c r="A43" s="177" t="s">
        <v>201</v>
      </c>
      <c r="B43" s="177" t="s">
        <v>209</v>
      </c>
      <c r="C43" s="177" t="s">
        <v>220</v>
      </c>
      <c r="D43" s="177" t="s">
        <v>204</v>
      </c>
      <c r="E43" s="177" t="s">
        <v>238</v>
      </c>
      <c r="F43" s="176">
        <f t="shared" si="0"/>
        <v>0</v>
      </c>
      <c r="G43" s="176">
        <v>0</v>
      </c>
      <c r="H43" s="176">
        <v>0</v>
      </c>
      <c r="I43" s="176">
        <v>0</v>
      </c>
    </row>
    <row r="44" spans="1:9" ht="20.25" customHeight="1">
      <c r="A44" s="177" t="s">
        <v>201</v>
      </c>
      <c r="B44" s="177" t="s">
        <v>209</v>
      </c>
      <c r="C44" s="177" t="s">
        <v>220</v>
      </c>
      <c r="D44" s="177" t="s">
        <v>211</v>
      </c>
      <c r="E44" s="177" t="s">
        <v>239</v>
      </c>
      <c r="F44" s="176">
        <f t="shared" si="0"/>
        <v>0</v>
      </c>
      <c r="G44" s="176">
        <v>0</v>
      </c>
      <c r="H44" s="176">
        <v>0</v>
      </c>
      <c r="I44" s="176">
        <v>0</v>
      </c>
    </row>
    <row r="45" spans="1:9" ht="20.25" customHeight="1">
      <c r="A45" s="177" t="s">
        <v>201</v>
      </c>
      <c r="B45" s="177" t="s">
        <v>209</v>
      </c>
      <c r="C45" s="177" t="s">
        <v>220</v>
      </c>
      <c r="D45" s="177" t="s">
        <v>217</v>
      </c>
      <c r="E45" s="177" t="s">
        <v>240</v>
      </c>
      <c r="F45" s="176">
        <f t="shared" si="0"/>
        <v>0</v>
      </c>
      <c r="G45" s="176">
        <v>0</v>
      </c>
      <c r="H45" s="176">
        <v>0</v>
      </c>
      <c r="I45" s="176">
        <v>0</v>
      </c>
    </row>
    <row r="46" spans="1:9" ht="20.25" customHeight="1">
      <c r="A46" s="177" t="s">
        <v>201</v>
      </c>
      <c r="B46" s="177" t="s">
        <v>209</v>
      </c>
      <c r="C46" s="177" t="s">
        <v>220</v>
      </c>
      <c r="D46" s="177" t="s">
        <v>207</v>
      </c>
      <c r="E46" s="177" t="s">
        <v>241</v>
      </c>
      <c r="F46" s="176">
        <f t="shared" si="0"/>
        <v>0</v>
      </c>
      <c r="G46" s="176">
        <v>0</v>
      </c>
      <c r="H46" s="176">
        <v>0</v>
      </c>
      <c r="I46" s="176">
        <v>0</v>
      </c>
    </row>
    <row r="47" spans="1:9" ht="20.25" customHeight="1">
      <c r="A47" s="177" t="s">
        <v>201</v>
      </c>
      <c r="B47" s="177" t="s">
        <v>209</v>
      </c>
      <c r="C47" s="177" t="s">
        <v>220</v>
      </c>
      <c r="D47" s="177" t="s">
        <v>242</v>
      </c>
      <c r="E47" s="177" t="s">
        <v>243</v>
      </c>
      <c r="F47" s="176">
        <f t="shared" si="0"/>
        <v>0</v>
      </c>
      <c r="G47" s="176">
        <v>0</v>
      </c>
      <c r="H47" s="176">
        <v>0</v>
      </c>
      <c r="I47" s="176">
        <v>0</v>
      </c>
    </row>
    <row r="48" spans="1:9" ht="20.25" customHeight="1">
      <c r="A48" s="177" t="s">
        <v>201</v>
      </c>
      <c r="B48" s="177" t="s">
        <v>209</v>
      </c>
      <c r="C48" s="177" t="s">
        <v>213</v>
      </c>
      <c r="D48" s="177" t="s">
        <v>204</v>
      </c>
      <c r="E48" s="177" t="s">
        <v>244</v>
      </c>
      <c r="F48" s="176">
        <f t="shared" si="0"/>
        <v>0</v>
      </c>
      <c r="G48" s="176">
        <v>0</v>
      </c>
      <c r="H48" s="176">
        <v>0</v>
      </c>
      <c r="I48" s="176">
        <v>0</v>
      </c>
    </row>
    <row r="49" spans="1:9" ht="20.25" customHeight="1">
      <c r="A49" s="177" t="s">
        <v>201</v>
      </c>
      <c r="B49" s="177" t="s">
        <v>231</v>
      </c>
      <c r="C49" s="177" t="s">
        <v>211</v>
      </c>
      <c r="D49" s="177" t="s">
        <v>204</v>
      </c>
      <c r="E49" s="177" t="s">
        <v>232</v>
      </c>
      <c r="F49" s="176">
        <f t="shared" si="0"/>
        <v>464.49</v>
      </c>
      <c r="G49" s="176">
        <v>464.49</v>
      </c>
      <c r="H49" s="176">
        <v>0</v>
      </c>
      <c r="I49" s="176">
        <v>0</v>
      </c>
    </row>
    <row r="50" spans="1:9" ht="20.25" customHeight="1">
      <c r="A50" s="177" t="s">
        <v>201</v>
      </c>
      <c r="B50" s="177" t="s">
        <v>231</v>
      </c>
      <c r="C50" s="177" t="s">
        <v>211</v>
      </c>
      <c r="D50" s="177" t="s">
        <v>217</v>
      </c>
      <c r="E50" s="177" t="s">
        <v>233</v>
      </c>
      <c r="F50" s="176">
        <f t="shared" si="0"/>
        <v>221.93</v>
      </c>
      <c r="G50" s="176">
        <v>221.93</v>
      </c>
      <c r="H50" s="176">
        <v>0</v>
      </c>
      <c r="I50" s="176">
        <v>0</v>
      </c>
    </row>
    <row r="51" spans="1:9" ht="24.75" customHeight="1">
      <c r="A51" s="177" t="s">
        <v>384</v>
      </c>
      <c r="B51" s="177" t="s">
        <v>202</v>
      </c>
      <c r="C51" s="177" t="s">
        <v>203</v>
      </c>
      <c r="D51" s="177" t="s">
        <v>211</v>
      </c>
      <c r="E51" s="177" t="s">
        <v>234</v>
      </c>
      <c r="F51" s="176">
        <f t="shared" si="0"/>
        <v>0.36</v>
      </c>
      <c r="G51" s="176">
        <v>0</v>
      </c>
      <c r="H51" s="176">
        <v>0.19</v>
      </c>
      <c r="I51" s="176">
        <v>0.17</v>
      </c>
    </row>
    <row r="52" spans="1:9" ht="24.75" customHeight="1">
      <c r="A52" s="177" t="s">
        <v>384</v>
      </c>
      <c r="B52" s="177" t="s">
        <v>202</v>
      </c>
      <c r="C52" s="177" t="s">
        <v>203</v>
      </c>
      <c r="D52" s="177" t="s">
        <v>203</v>
      </c>
      <c r="E52" s="177" t="s">
        <v>206</v>
      </c>
      <c r="F52" s="176">
        <f t="shared" si="0"/>
        <v>21.87</v>
      </c>
      <c r="G52" s="176">
        <v>21.87</v>
      </c>
      <c r="H52" s="176">
        <v>0</v>
      </c>
      <c r="I52" s="176">
        <v>0</v>
      </c>
    </row>
    <row r="53" spans="1:9" ht="24.75" customHeight="1">
      <c r="A53" s="177" t="s">
        <v>384</v>
      </c>
      <c r="B53" s="177" t="s">
        <v>202</v>
      </c>
      <c r="C53" s="177" t="s">
        <v>203</v>
      </c>
      <c r="D53" s="177" t="s">
        <v>207</v>
      </c>
      <c r="E53" s="177" t="s">
        <v>208</v>
      </c>
      <c r="F53" s="176">
        <f t="shared" si="0"/>
        <v>8.75</v>
      </c>
      <c r="G53" s="176">
        <v>8.75</v>
      </c>
      <c r="H53" s="176">
        <v>0</v>
      </c>
      <c r="I53" s="176">
        <v>0</v>
      </c>
    </row>
    <row r="54" spans="1:9" ht="24.75" customHeight="1">
      <c r="A54" s="177" t="s">
        <v>384</v>
      </c>
      <c r="B54" s="177" t="s">
        <v>209</v>
      </c>
      <c r="C54" s="177" t="s">
        <v>204</v>
      </c>
      <c r="D54" s="177" t="s">
        <v>213</v>
      </c>
      <c r="E54" s="177" t="s">
        <v>214</v>
      </c>
      <c r="F54" s="176">
        <f t="shared" si="0"/>
        <v>136.23000000000002</v>
      </c>
      <c r="G54" s="176">
        <v>121.37</v>
      </c>
      <c r="H54" s="176">
        <v>14.86</v>
      </c>
      <c r="I54" s="176">
        <v>0</v>
      </c>
    </row>
    <row r="55" spans="1:9" ht="24.75" customHeight="1">
      <c r="A55" s="177" t="s">
        <v>384</v>
      </c>
      <c r="B55" s="177" t="s">
        <v>231</v>
      </c>
      <c r="C55" s="177" t="s">
        <v>211</v>
      </c>
      <c r="D55" s="177" t="s">
        <v>204</v>
      </c>
      <c r="E55" s="177" t="s">
        <v>232</v>
      </c>
      <c r="F55" s="176">
        <f t="shared" si="0"/>
        <v>13.12</v>
      </c>
      <c r="G55" s="176">
        <v>13.12</v>
      </c>
      <c r="H55" s="176">
        <v>0</v>
      </c>
      <c r="I55" s="176">
        <v>0</v>
      </c>
    </row>
    <row r="56" spans="1:9" ht="24.75" customHeight="1">
      <c r="A56" s="177" t="s">
        <v>384</v>
      </c>
      <c r="B56" s="177" t="s">
        <v>231</v>
      </c>
      <c r="C56" s="177" t="s">
        <v>211</v>
      </c>
      <c r="D56" s="177" t="s">
        <v>217</v>
      </c>
      <c r="E56" s="177" t="s">
        <v>233</v>
      </c>
      <c r="F56" s="176">
        <f t="shared" si="0"/>
        <v>5.98</v>
      </c>
      <c r="G56" s="176">
        <v>5.98</v>
      </c>
      <c r="H56" s="176">
        <v>0</v>
      </c>
      <c r="I56" s="176">
        <v>0</v>
      </c>
    </row>
  </sheetData>
  <mergeCells count="2">
    <mergeCell ref="A4:A5"/>
    <mergeCell ref="E4:E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2"/>
  <sheetViews>
    <sheetView showGridLines="0" showZeros="0" workbookViewId="0" topLeftCell="A1">
      <selection activeCell="C25" sqref="C25"/>
    </sheetView>
  </sheetViews>
  <sheetFormatPr defaultColWidth="9.00390625" defaultRowHeight="14.25"/>
  <cols>
    <col min="1" max="1" width="18.25390625" style="0" customWidth="1"/>
    <col min="2" max="2" width="17.625" style="0" customWidth="1"/>
    <col min="3" max="3" width="37.375" style="0" customWidth="1"/>
    <col min="4" max="4" width="56.125" style="0" customWidth="1"/>
  </cols>
  <sheetData>
    <row r="1" spans="1:4" ht="22.5" customHeight="1">
      <c r="A1" s="256" t="s">
        <v>526</v>
      </c>
      <c r="B1" s="256"/>
      <c r="C1" s="256"/>
      <c r="D1" s="256"/>
    </row>
    <row r="2" spans="1:4" ht="22.5" customHeight="1">
      <c r="A2" s="70"/>
      <c r="B2" s="70"/>
      <c r="C2" s="70"/>
      <c r="D2" s="71" t="s">
        <v>106</v>
      </c>
    </row>
    <row r="3" spans="1:4" ht="14.25" customHeight="1">
      <c r="A3" s="3" t="s">
        <v>389</v>
      </c>
      <c r="B3" s="3"/>
      <c r="C3" s="3"/>
      <c r="D3" s="71" t="s">
        <v>63</v>
      </c>
    </row>
    <row r="4" spans="1:4" ht="20.25" customHeight="1">
      <c r="A4" s="255" t="s">
        <v>64</v>
      </c>
      <c r="B4" s="255"/>
      <c r="C4" s="257" t="s">
        <v>65</v>
      </c>
      <c r="D4" s="259" t="s">
        <v>107</v>
      </c>
    </row>
    <row r="5" spans="1:4" ht="20.25" customHeight="1">
      <c r="A5" s="72" t="s">
        <v>66</v>
      </c>
      <c r="B5" s="72" t="s">
        <v>67</v>
      </c>
      <c r="C5" s="258"/>
      <c r="D5" s="259"/>
    </row>
    <row r="6" spans="1:4" s="160" customFormat="1" ht="23.25" customHeight="1">
      <c r="A6" s="177"/>
      <c r="B6" s="177"/>
      <c r="C6" s="177" t="s">
        <v>5</v>
      </c>
      <c r="D6" s="182">
        <f>9076.09+'[1]14一般公共预算基本支出表（按政府经济）'!$D$6</f>
        <v>9262.4</v>
      </c>
    </row>
    <row r="7" spans="1:4" ht="23.25" customHeight="1">
      <c r="A7" s="177" t="s">
        <v>257</v>
      </c>
      <c r="B7" s="177"/>
      <c r="C7" s="177" t="s">
        <v>258</v>
      </c>
      <c r="D7" s="182">
        <v>807.56</v>
      </c>
    </row>
    <row r="8" spans="1:4" ht="23.25" customHeight="1">
      <c r="A8" s="177" t="s">
        <v>259</v>
      </c>
      <c r="B8" s="177" t="s">
        <v>204</v>
      </c>
      <c r="C8" s="177" t="s">
        <v>260</v>
      </c>
      <c r="D8" s="182">
        <v>561.09</v>
      </c>
    </row>
    <row r="9" spans="1:4" ht="23.25" customHeight="1">
      <c r="A9" s="177" t="s">
        <v>259</v>
      </c>
      <c r="B9" s="177" t="s">
        <v>211</v>
      </c>
      <c r="C9" s="177" t="s">
        <v>261</v>
      </c>
      <c r="D9" s="182">
        <v>183.73</v>
      </c>
    </row>
    <row r="10" spans="1:4" ht="23.25" customHeight="1">
      <c r="A10" s="177" t="s">
        <v>259</v>
      </c>
      <c r="B10" s="177" t="s">
        <v>217</v>
      </c>
      <c r="C10" s="177" t="s">
        <v>262</v>
      </c>
      <c r="D10" s="182">
        <v>62.74</v>
      </c>
    </row>
    <row r="11" spans="1:4" ht="23.25" customHeight="1">
      <c r="A11" s="177" t="s">
        <v>263</v>
      </c>
      <c r="B11" s="177"/>
      <c r="C11" s="177" t="s">
        <v>264</v>
      </c>
      <c r="D11" s="182">
        <v>167.96</v>
      </c>
    </row>
    <row r="12" spans="1:4" ht="23.25" customHeight="1">
      <c r="A12" s="177" t="s">
        <v>259</v>
      </c>
      <c r="B12" s="177" t="s">
        <v>204</v>
      </c>
      <c r="C12" s="177" t="s">
        <v>265</v>
      </c>
      <c r="D12" s="182">
        <v>112.46</v>
      </c>
    </row>
    <row r="13" spans="1:5" ht="23.25" customHeight="1">
      <c r="A13" s="177" t="s">
        <v>259</v>
      </c>
      <c r="B13" s="177" t="s">
        <v>203</v>
      </c>
      <c r="C13" s="177" t="s">
        <v>266</v>
      </c>
      <c r="D13" s="182">
        <v>10.38</v>
      </c>
      <c r="E13" s="134"/>
    </row>
    <row r="14" spans="1:4" ht="23.25" customHeight="1">
      <c r="A14" s="177" t="s">
        <v>259</v>
      </c>
      <c r="B14" s="177" t="s">
        <v>267</v>
      </c>
      <c r="C14" s="177" t="s">
        <v>268</v>
      </c>
      <c r="D14" s="182">
        <v>12</v>
      </c>
    </row>
    <row r="15" spans="1:4" ht="23.25" customHeight="1">
      <c r="A15" s="177" t="s">
        <v>259</v>
      </c>
      <c r="B15" s="177" t="s">
        <v>213</v>
      </c>
      <c r="C15" s="177" t="s">
        <v>269</v>
      </c>
      <c r="D15" s="182">
        <v>33.12</v>
      </c>
    </row>
    <row r="16" spans="1:4" ht="23.25" customHeight="1">
      <c r="A16" s="177" t="s">
        <v>273</v>
      </c>
      <c r="B16" s="177"/>
      <c r="C16" s="177" t="s">
        <v>274</v>
      </c>
      <c r="D16" s="182">
        <f>6894.34+'[1]14一般公共预算基本支出表（按政府经济）'!$D$7</f>
        <v>7080.4800000000005</v>
      </c>
    </row>
    <row r="17" spans="1:4" ht="23.25" customHeight="1">
      <c r="A17" s="177" t="s">
        <v>259</v>
      </c>
      <c r="B17" s="177" t="s">
        <v>204</v>
      </c>
      <c r="C17" s="177" t="s">
        <v>275</v>
      </c>
      <c r="D17" s="182">
        <f>6120.26+'[1]14一般公共预算基本支出表（按政府经济）'!$D$8</f>
        <v>6291.35</v>
      </c>
    </row>
    <row r="18" spans="1:4" ht="23.25" customHeight="1">
      <c r="A18" s="177" t="s">
        <v>259</v>
      </c>
      <c r="B18" s="177" t="s">
        <v>211</v>
      </c>
      <c r="C18" s="177" t="s">
        <v>276</v>
      </c>
      <c r="D18" s="182">
        <f>774.08+'[1]14一般公共预算基本支出表（按政府经济）'!$D$9</f>
        <v>789.13</v>
      </c>
    </row>
    <row r="19" spans="1:4" ht="23.25" customHeight="1">
      <c r="A19" s="177" t="s">
        <v>280</v>
      </c>
      <c r="B19" s="177"/>
      <c r="C19" s="177" t="s">
        <v>1</v>
      </c>
      <c r="D19" s="182">
        <f>1206.23+'[1]14一般公共预算基本支出表（按政府经济）'!$D$10</f>
        <v>1206.4</v>
      </c>
    </row>
    <row r="20" spans="1:4" ht="23.25" customHeight="1">
      <c r="A20" s="177" t="s">
        <v>259</v>
      </c>
      <c r="B20" s="177" t="s">
        <v>204</v>
      </c>
      <c r="C20" s="177" t="s">
        <v>281</v>
      </c>
      <c r="D20" s="182">
        <v>15.61</v>
      </c>
    </row>
    <row r="21" spans="1:4" ht="23.25" customHeight="1">
      <c r="A21" s="177" t="s">
        <v>259</v>
      </c>
      <c r="B21" s="177" t="s">
        <v>203</v>
      </c>
      <c r="C21" s="177" t="s">
        <v>282</v>
      </c>
      <c r="D21" s="182">
        <f>308.68+'[1]14一般公共预算基本支出表（按政府经济）'!$D$11</f>
        <v>308.85</v>
      </c>
    </row>
    <row r="22" spans="1:4" ht="23.25" customHeight="1">
      <c r="A22" s="177" t="s">
        <v>259</v>
      </c>
      <c r="B22" s="177" t="s">
        <v>213</v>
      </c>
      <c r="C22" s="177" t="s">
        <v>283</v>
      </c>
      <c r="D22" s="182">
        <v>881.94</v>
      </c>
    </row>
  </sheetData>
  <sheetProtection formatCells="0" formatColumns="0" formatRows="0"/>
  <mergeCells count="4">
    <mergeCell ref="A4:B4"/>
    <mergeCell ref="A1:D1"/>
    <mergeCell ref="C4:C5"/>
    <mergeCell ref="D4:D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E46"/>
  <sheetViews>
    <sheetView showGridLines="0" showZeros="0" workbookViewId="0" topLeftCell="A1">
      <selection activeCell="B30" sqref="B30"/>
    </sheetView>
  </sheetViews>
  <sheetFormatPr defaultColWidth="9.00390625" defaultRowHeight="14.25"/>
  <cols>
    <col min="1" max="2" width="23.00390625" style="0" customWidth="1"/>
    <col min="3" max="3" width="36.625" style="0" customWidth="1"/>
    <col min="4" max="4" width="43.50390625" style="0" customWidth="1"/>
  </cols>
  <sheetData>
    <row r="1" spans="1:4" ht="22.5" customHeight="1">
      <c r="A1" s="256" t="s">
        <v>115</v>
      </c>
      <c r="B1" s="256"/>
      <c r="C1" s="256"/>
      <c r="D1" s="256"/>
    </row>
    <row r="2" spans="1:4" ht="22.5" customHeight="1">
      <c r="A2" s="70"/>
      <c r="B2" s="70"/>
      <c r="C2" s="70"/>
      <c r="D2" s="71" t="s">
        <v>114</v>
      </c>
    </row>
    <row r="3" spans="1:4" ht="14.25" customHeight="1">
      <c r="A3" s="3" t="s">
        <v>389</v>
      </c>
      <c r="B3" s="3"/>
      <c r="C3" s="3"/>
      <c r="D3" s="71" t="s">
        <v>108</v>
      </c>
    </row>
    <row r="4" spans="1:4" ht="20.25" customHeight="1">
      <c r="A4" s="255" t="s">
        <v>109</v>
      </c>
      <c r="B4" s="255"/>
      <c r="C4" s="257" t="s">
        <v>110</v>
      </c>
      <c r="D4" s="259" t="s">
        <v>111</v>
      </c>
    </row>
    <row r="5" spans="1:4" ht="20.25" customHeight="1">
      <c r="A5" s="72" t="s">
        <v>112</v>
      </c>
      <c r="B5" s="72" t="s">
        <v>113</v>
      </c>
      <c r="C5" s="258"/>
      <c r="D5" s="259"/>
    </row>
    <row r="6" spans="1:4" s="160" customFormat="1" ht="19.5" customHeight="1">
      <c r="A6" s="177"/>
      <c r="B6" s="177"/>
      <c r="C6" s="178" t="s">
        <v>5</v>
      </c>
      <c r="D6" s="182">
        <f>9076.09+'[1]15一般公共预算基本支出表（按部门经济）'!$D$6</f>
        <v>9262.4</v>
      </c>
    </row>
    <row r="7" spans="1:4" ht="19.5" customHeight="1">
      <c r="A7" s="177" t="s">
        <v>287</v>
      </c>
      <c r="B7" s="177"/>
      <c r="C7" s="178" t="s">
        <v>13</v>
      </c>
      <c r="D7" s="182">
        <f>6927.82+'[1]15一般公共预算基本支出表（按部门经济）'!$D$7</f>
        <v>7098.91</v>
      </c>
    </row>
    <row r="8" spans="1:4" ht="19.5" customHeight="1">
      <c r="A8" s="177" t="s">
        <v>259</v>
      </c>
      <c r="B8" s="177" t="s">
        <v>204</v>
      </c>
      <c r="C8" s="178" t="s">
        <v>288</v>
      </c>
      <c r="D8" s="182">
        <f>2650.73+'[1]15一般公共预算基本支出表（按部门经济）'!$D$8</f>
        <v>2715.93</v>
      </c>
    </row>
    <row r="9" spans="1:4" ht="19.5" customHeight="1">
      <c r="A9" s="177" t="s">
        <v>259</v>
      </c>
      <c r="B9" s="177" t="s">
        <v>211</v>
      </c>
      <c r="C9" s="178" t="s">
        <v>289</v>
      </c>
      <c r="D9" s="182">
        <f>1946.65+'[1]15一般公共预算基本支出表（按部门经济）'!$D$9</f>
        <v>1993.76</v>
      </c>
    </row>
    <row r="10" spans="1:4" ht="19.5" customHeight="1">
      <c r="A10" s="177" t="s">
        <v>259</v>
      </c>
      <c r="B10" s="177" t="s">
        <v>217</v>
      </c>
      <c r="C10" s="178" t="s">
        <v>290</v>
      </c>
      <c r="D10" s="182">
        <f>220.88+'[1]15一般公共预算基本支出表（按部门经济）'!$D$10</f>
        <v>226.31</v>
      </c>
    </row>
    <row r="11" spans="1:4" ht="19.5" customHeight="1">
      <c r="A11" s="177" t="s">
        <v>259</v>
      </c>
      <c r="B11" s="177" t="s">
        <v>267</v>
      </c>
      <c r="C11" s="178" t="s">
        <v>291</v>
      </c>
      <c r="D11" s="182">
        <f>878.72+'[1]15一般公共预算基本支出表（按部门经济）'!$D$11</f>
        <v>900.59</v>
      </c>
    </row>
    <row r="12" spans="1:4" ht="19.5" customHeight="1">
      <c r="A12" s="177" t="s">
        <v>259</v>
      </c>
      <c r="B12" s="177" t="s">
        <v>221</v>
      </c>
      <c r="C12" s="178" t="s">
        <v>292</v>
      </c>
      <c r="D12" s="182">
        <f>351.49+'[1]15一般公共预算基本支出表（按部门经济）'!$D$12</f>
        <v>360.24</v>
      </c>
    </row>
    <row r="13" spans="1:5" ht="19.5" customHeight="1">
      <c r="A13" s="177" t="s">
        <v>259</v>
      </c>
      <c r="B13" s="177" t="s">
        <v>242</v>
      </c>
      <c r="C13" s="178" t="s">
        <v>293</v>
      </c>
      <c r="D13" s="182">
        <f>307.55+'[1]15一般公共预算基本支出表（按部门经济）'!$D$13</f>
        <v>315.21000000000004</v>
      </c>
      <c r="E13" s="134"/>
    </row>
    <row r="14" spans="1:4" ht="19.5" customHeight="1">
      <c r="A14" s="177" t="s">
        <v>259</v>
      </c>
      <c r="B14" s="177" t="s">
        <v>227</v>
      </c>
      <c r="C14" s="178" t="s">
        <v>294</v>
      </c>
      <c r="D14" s="182">
        <f>43.3+'[1]15一般公共预算基本支出表（按部门经济）'!$D$14</f>
        <v>45.25</v>
      </c>
    </row>
    <row r="15" spans="1:4" ht="19.5" customHeight="1">
      <c r="A15" s="177" t="s">
        <v>259</v>
      </c>
      <c r="B15" s="177" t="s">
        <v>295</v>
      </c>
      <c r="C15" s="178" t="s">
        <v>262</v>
      </c>
      <c r="D15" s="182">
        <f>527.23+'[1]15一般公共预算基本支出表（按部门经济）'!$D$15</f>
        <v>540.35</v>
      </c>
    </row>
    <row r="16" spans="1:4" ht="19.5" customHeight="1">
      <c r="A16" s="177" t="s">
        <v>259</v>
      </c>
      <c r="B16" s="177" t="s">
        <v>213</v>
      </c>
      <c r="C16" s="178" t="s">
        <v>296</v>
      </c>
      <c r="D16" s="182">
        <v>1.27</v>
      </c>
    </row>
    <row r="17" spans="1:4" ht="19.5" customHeight="1">
      <c r="A17" s="177" t="s">
        <v>297</v>
      </c>
      <c r="B17" s="177"/>
      <c r="C17" s="178" t="s">
        <v>19</v>
      </c>
      <c r="D17" s="182">
        <f>942.04+'[1]15一般公共预算基本支出表（按部门经济）'!$D$16</f>
        <v>957.0899999999999</v>
      </c>
    </row>
    <row r="18" spans="1:4" ht="19.5" customHeight="1">
      <c r="A18" s="177" t="s">
        <v>259</v>
      </c>
      <c r="B18" s="177" t="s">
        <v>204</v>
      </c>
      <c r="C18" s="178" t="s">
        <v>298</v>
      </c>
      <c r="D18" s="182">
        <f>56.2+'[1]15一般公共预算基本支出表（按部门经济）'!$D$17</f>
        <v>60.050000000000004</v>
      </c>
    </row>
    <row r="19" spans="1:4" ht="19.5" customHeight="1">
      <c r="A19" s="177" t="s">
        <v>259</v>
      </c>
      <c r="B19" s="177" t="s">
        <v>211</v>
      </c>
      <c r="C19" s="178" t="s">
        <v>299</v>
      </c>
      <c r="D19" s="182">
        <v>17.65</v>
      </c>
    </row>
    <row r="20" spans="1:4" ht="19.5" customHeight="1">
      <c r="A20" s="177" t="s">
        <v>259</v>
      </c>
      <c r="B20" s="177" t="s">
        <v>217</v>
      </c>
      <c r="C20" s="178" t="s">
        <v>300</v>
      </c>
      <c r="D20" s="182">
        <v>0.4</v>
      </c>
    </row>
    <row r="21" spans="1:4" ht="19.5" customHeight="1">
      <c r="A21" s="177" t="s">
        <v>259</v>
      </c>
      <c r="B21" s="177" t="s">
        <v>220</v>
      </c>
      <c r="C21" s="178" t="s">
        <v>301</v>
      </c>
      <c r="D21" s="182">
        <v>0.14</v>
      </c>
    </row>
    <row r="22" spans="1:4" ht="19.5" customHeight="1">
      <c r="A22" s="177" t="s">
        <v>259</v>
      </c>
      <c r="B22" s="177" t="s">
        <v>203</v>
      </c>
      <c r="C22" s="178" t="s">
        <v>302</v>
      </c>
      <c r="D22" s="182">
        <v>24.25</v>
      </c>
    </row>
    <row r="23" spans="1:4" ht="19.5" customHeight="1">
      <c r="A23" s="177" t="s">
        <v>259</v>
      </c>
      <c r="B23" s="177" t="s">
        <v>207</v>
      </c>
      <c r="C23" s="178" t="s">
        <v>303</v>
      </c>
      <c r="D23" s="182">
        <v>66.47</v>
      </c>
    </row>
    <row r="24" spans="1:4" ht="19.5" customHeight="1">
      <c r="A24" s="177" t="s">
        <v>259</v>
      </c>
      <c r="B24" s="177" t="s">
        <v>224</v>
      </c>
      <c r="C24" s="178" t="s">
        <v>304</v>
      </c>
      <c r="D24" s="182">
        <f>25.46+'[1]15一般公共预算基本支出表（按部门经济）'!$D$18</f>
        <v>26</v>
      </c>
    </row>
    <row r="25" spans="1:4" ht="19.5" customHeight="1">
      <c r="A25" s="177" t="s">
        <v>259</v>
      </c>
      <c r="B25" s="177" t="s">
        <v>267</v>
      </c>
      <c r="C25" s="178" t="s">
        <v>305</v>
      </c>
      <c r="D25" s="182">
        <v>74.48</v>
      </c>
    </row>
    <row r="26" spans="1:4" ht="19.5" customHeight="1">
      <c r="A26" s="177" t="s">
        <v>259</v>
      </c>
      <c r="B26" s="177" t="s">
        <v>221</v>
      </c>
      <c r="C26" s="178" t="s">
        <v>306</v>
      </c>
      <c r="D26" s="182">
        <v>7.8</v>
      </c>
    </row>
    <row r="27" spans="1:4" ht="19.5" customHeight="1">
      <c r="A27" s="177" t="s">
        <v>259</v>
      </c>
      <c r="B27" s="177" t="s">
        <v>307</v>
      </c>
      <c r="C27" s="178" t="s">
        <v>308</v>
      </c>
      <c r="D27" s="182">
        <f>48.49+'[1]15一般公共预算基本支出表（按部门经济）'!$D$19</f>
        <v>50.190000000000005</v>
      </c>
    </row>
    <row r="28" spans="1:4" ht="19.5" customHeight="1">
      <c r="A28" s="177" t="s">
        <v>259</v>
      </c>
      <c r="B28" s="177" t="s">
        <v>295</v>
      </c>
      <c r="C28" s="178" t="s">
        <v>309</v>
      </c>
      <c r="D28" s="182">
        <v>21.96</v>
      </c>
    </row>
    <row r="29" spans="1:4" ht="19.5" customHeight="1">
      <c r="A29" s="177" t="s">
        <v>259</v>
      </c>
      <c r="B29" s="177" t="s">
        <v>310</v>
      </c>
      <c r="C29" s="178" t="s">
        <v>311</v>
      </c>
      <c r="D29" s="182">
        <v>0.5</v>
      </c>
    </row>
    <row r="30" spans="1:4" ht="19.5" customHeight="1">
      <c r="A30" s="177" t="s">
        <v>259</v>
      </c>
      <c r="B30" s="177" t="s">
        <v>229</v>
      </c>
      <c r="C30" s="178" t="s">
        <v>312</v>
      </c>
      <c r="D30" s="182">
        <v>4</v>
      </c>
    </row>
    <row r="31" spans="1:4" ht="19.5" customHeight="1">
      <c r="A31" s="177" t="s">
        <v>259</v>
      </c>
      <c r="B31" s="177" t="s">
        <v>236</v>
      </c>
      <c r="C31" s="178" t="s">
        <v>313</v>
      </c>
      <c r="D31" s="182">
        <v>8.5</v>
      </c>
    </row>
    <row r="32" spans="1:4" ht="19.5" customHeight="1">
      <c r="A32" s="177" t="s">
        <v>259</v>
      </c>
      <c r="B32" s="177" t="s">
        <v>225</v>
      </c>
      <c r="C32" s="178" t="s">
        <v>314</v>
      </c>
      <c r="D32" s="182">
        <v>3.84</v>
      </c>
    </row>
    <row r="33" spans="1:4" ht="19.5" customHeight="1">
      <c r="A33" s="177" t="s">
        <v>259</v>
      </c>
      <c r="B33" s="177" t="s">
        <v>315</v>
      </c>
      <c r="C33" s="178" t="s">
        <v>316</v>
      </c>
      <c r="D33" s="182">
        <v>16.05</v>
      </c>
    </row>
    <row r="34" spans="1:4" ht="19.5" customHeight="1">
      <c r="A34" s="177" t="s">
        <v>259</v>
      </c>
      <c r="B34" s="177" t="s">
        <v>317</v>
      </c>
      <c r="C34" s="178" t="s">
        <v>318</v>
      </c>
      <c r="D34" s="182">
        <v>34.4</v>
      </c>
    </row>
    <row r="35" spans="1:4" ht="19.5" customHeight="1">
      <c r="A35" s="177" t="s">
        <v>259</v>
      </c>
      <c r="B35" s="177" t="s">
        <v>319</v>
      </c>
      <c r="C35" s="178" t="s">
        <v>266</v>
      </c>
      <c r="D35" s="182">
        <v>10.38</v>
      </c>
    </row>
    <row r="36" spans="1:4" ht="19.5" customHeight="1">
      <c r="A36" s="177" t="s">
        <v>259</v>
      </c>
      <c r="B36" s="177" t="s">
        <v>320</v>
      </c>
      <c r="C36" s="178" t="s">
        <v>321</v>
      </c>
      <c r="D36" s="182">
        <f>87.88+'[1]15一般公共预算基本支出表（按部门经济）'!$D$20</f>
        <v>90.07</v>
      </c>
    </row>
    <row r="37" spans="1:4" ht="19.5" customHeight="1">
      <c r="A37" s="177" t="s">
        <v>259</v>
      </c>
      <c r="B37" s="177" t="s">
        <v>322</v>
      </c>
      <c r="C37" s="178" t="s">
        <v>323</v>
      </c>
      <c r="D37" s="182">
        <v>7.67</v>
      </c>
    </row>
    <row r="38" spans="1:4" ht="19.5" customHeight="1">
      <c r="A38" s="177" t="s">
        <v>259</v>
      </c>
      <c r="B38" s="177" t="s">
        <v>324</v>
      </c>
      <c r="C38" s="178" t="s">
        <v>268</v>
      </c>
      <c r="D38" s="182">
        <v>12</v>
      </c>
    </row>
    <row r="39" spans="1:4" ht="19.5" customHeight="1">
      <c r="A39" s="177" t="s">
        <v>259</v>
      </c>
      <c r="B39" s="177" t="s">
        <v>325</v>
      </c>
      <c r="C39" s="178" t="s">
        <v>326</v>
      </c>
      <c r="D39" s="182">
        <v>149.2</v>
      </c>
    </row>
    <row r="40" spans="1:4" ht="19.5" customHeight="1">
      <c r="A40" s="177" t="s">
        <v>259</v>
      </c>
      <c r="B40" s="177" t="s">
        <v>213</v>
      </c>
      <c r="C40" s="178" t="s">
        <v>269</v>
      </c>
      <c r="D40" s="182">
        <f>264.32+'[1]15一般公共预算基本支出表（按部门经济）'!$D$21</f>
        <v>271.09</v>
      </c>
    </row>
    <row r="41" spans="1:4" ht="19.5" customHeight="1">
      <c r="A41" s="177" t="s">
        <v>329</v>
      </c>
      <c r="B41" s="177"/>
      <c r="C41" s="178" t="s">
        <v>1</v>
      </c>
      <c r="D41" s="182">
        <f>1206.23+'[1]15一般公共预算基本支出表（按部门经济）'!$D$22</f>
        <v>1206.4</v>
      </c>
    </row>
    <row r="42" spans="1:4" ht="19.5" customHeight="1">
      <c r="A42" s="177" t="s">
        <v>259</v>
      </c>
      <c r="B42" s="177" t="s">
        <v>204</v>
      </c>
      <c r="C42" s="178" t="s">
        <v>330</v>
      </c>
      <c r="D42" s="182">
        <v>233.21</v>
      </c>
    </row>
    <row r="43" spans="1:4" ht="19.5" customHeight="1">
      <c r="A43" s="177" t="s">
        <v>259</v>
      </c>
      <c r="B43" s="177" t="s">
        <v>211</v>
      </c>
      <c r="C43" s="178" t="s">
        <v>331</v>
      </c>
      <c r="D43" s="182">
        <f>75.47+'[1]15一般公共预算基本支出表（按部门经济）'!$D$23</f>
        <v>75.64</v>
      </c>
    </row>
    <row r="44" spans="1:4" ht="19.5" customHeight="1">
      <c r="A44" s="177" t="s">
        <v>259</v>
      </c>
      <c r="B44" s="177" t="s">
        <v>203</v>
      </c>
      <c r="C44" s="178" t="s">
        <v>332</v>
      </c>
      <c r="D44" s="182">
        <v>11.55</v>
      </c>
    </row>
    <row r="45" spans="1:4" ht="19.5" customHeight="1">
      <c r="A45" s="177" t="s">
        <v>259</v>
      </c>
      <c r="B45" s="177" t="s">
        <v>221</v>
      </c>
      <c r="C45" s="178" t="s">
        <v>333</v>
      </c>
      <c r="D45" s="182">
        <v>4.06</v>
      </c>
    </row>
    <row r="46" spans="1:4" ht="19.5" customHeight="1">
      <c r="A46" s="177" t="s">
        <v>259</v>
      </c>
      <c r="B46" s="177" t="s">
        <v>213</v>
      </c>
      <c r="C46" s="178" t="s">
        <v>334</v>
      </c>
      <c r="D46" s="182">
        <v>881.94</v>
      </c>
    </row>
  </sheetData>
  <sheetProtection formatCells="0" formatColumns="0" formatRows="0"/>
  <mergeCells count="4">
    <mergeCell ref="A4:B4"/>
    <mergeCell ref="A1:D1"/>
    <mergeCell ref="C4:C5"/>
    <mergeCell ref="D4:D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31"/>
  <sheetViews>
    <sheetView showGridLines="0" tabSelected="1" workbookViewId="0" topLeftCell="A1">
      <selection activeCell="C24" sqref="C24"/>
    </sheetView>
  </sheetViews>
  <sheetFormatPr defaultColWidth="9.00390625" defaultRowHeight="14.25"/>
  <cols>
    <col min="1" max="1" width="54.375" style="0" customWidth="1"/>
    <col min="7" max="7" width="17.75390625" style="0" customWidth="1"/>
  </cols>
  <sheetData>
    <row r="1" ht="22.5" customHeight="1">
      <c r="A1" s="186" t="s">
        <v>415</v>
      </c>
    </row>
    <row r="2" ht="18" customHeight="1">
      <c r="A2" s="184" t="s">
        <v>396</v>
      </c>
    </row>
    <row r="3" ht="18" customHeight="1">
      <c r="A3" s="184" t="s">
        <v>397</v>
      </c>
    </row>
    <row r="4" ht="18" customHeight="1">
      <c r="A4" s="184" t="s">
        <v>398</v>
      </c>
    </row>
    <row r="5" ht="18" customHeight="1">
      <c r="A5" s="184" t="s">
        <v>399</v>
      </c>
    </row>
    <row r="6" ht="18" customHeight="1">
      <c r="A6" s="184" t="s">
        <v>400</v>
      </c>
    </row>
    <row r="7" ht="18" customHeight="1">
      <c r="A7" s="184" t="s">
        <v>401</v>
      </c>
    </row>
    <row r="8" ht="18" customHeight="1">
      <c r="A8" s="184" t="s">
        <v>402</v>
      </c>
    </row>
    <row r="9" ht="18" customHeight="1">
      <c r="A9" s="184" t="s">
        <v>403</v>
      </c>
    </row>
    <row r="10" ht="18" customHeight="1">
      <c r="A10" s="184" t="s">
        <v>528</v>
      </c>
    </row>
    <row r="11" ht="18" customHeight="1">
      <c r="A11" s="184" t="s">
        <v>529</v>
      </c>
    </row>
    <row r="12" ht="18" customHeight="1">
      <c r="A12" s="184" t="s">
        <v>404</v>
      </c>
    </row>
    <row r="13" ht="18" customHeight="1">
      <c r="A13" s="184" t="s">
        <v>405</v>
      </c>
    </row>
    <row r="14" ht="18" customHeight="1">
      <c r="A14" s="184" t="s">
        <v>406</v>
      </c>
    </row>
    <row r="15" ht="18" customHeight="1">
      <c r="A15" s="184" t="s">
        <v>407</v>
      </c>
    </row>
    <row r="16" ht="18" customHeight="1">
      <c r="A16" s="184" t="s">
        <v>531</v>
      </c>
    </row>
    <row r="17" ht="18" customHeight="1">
      <c r="A17" s="184" t="s">
        <v>530</v>
      </c>
    </row>
    <row r="18" ht="18" customHeight="1">
      <c r="A18" s="184" t="s">
        <v>408</v>
      </c>
    </row>
    <row r="19" ht="18" customHeight="1">
      <c r="A19" s="184" t="s">
        <v>409</v>
      </c>
    </row>
    <row r="20" ht="18" customHeight="1">
      <c r="A20" s="184" t="s">
        <v>410</v>
      </c>
    </row>
    <row r="21" ht="18" customHeight="1">
      <c r="A21" s="184" t="s">
        <v>411</v>
      </c>
    </row>
    <row r="22" ht="18" customHeight="1">
      <c r="A22" s="184" t="s">
        <v>412</v>
      </c>
    </row>
    <row r="23" ht="18" customHeight="1">
      <c r="A23" s="184" t="s">
        <v>413</v>
      </c>
    </row>
    <row r="24" ht="18" customHeight="1">
      <c r="A24" s="184" t="s">
        <v>414</v>
      </c>
    </row>
    <row r="25" ht="18" customHeight="1">
      <c r="A25" s="185" t="s">
        <v>510</v>
      </c>
    </row>
    <row r="26" ht="18" customHeight="1">
      <c r="A26" s="184"/>
    </row>
    <row r="27" ht="18" customHeight="1">
      <c r="A27" s="151"/>
    </row>
    <row r="28" ht="18" customHeight="1">
      <c r="A28" s="151"/>
    </row>
    <row r="29" ht="18" customHeight="1">
      <c r="A29" s="151"/>
    </row>
    <row r="30" ht="18" customHeight="1">
      <c r="A30" s="151"/>
    </row>
    <row r="31" ht="18" customHeight="1">
      <c r="A31" s="151"/>
    </row>
    <row r="32" ht="18" customHeight="1"/>
    <row r="33" ht="18" customHeight="1"/>
    <row r="34" ht="18" customHeight="1"/>
    <row r="35" ht="18" customHeight="1"/>
    <row r="36" ht="18" customHeight="1"/>
    <row r="37" ht="18" customHeight="1"/>
    <row r="38" ht="18" customHeight="1"/>
  </sheetData>
  <sheetProtection formatCells="0" formatColumns="0" formatRows="0"/>
  <printOptions/>
  <pageMargins left="2.125984251968504" right="0.35433070866141736" top="1.3779527559055118"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C11"/>
  <sheetViews>
    <sheetView showGridLines="0" showZeros="0" workbookViewId="0" topLeftCell="A1">
      <selection activeCell="C18" sqref="C18"/>
    </sheetView>
  </sheetViews>
  <sheetFormatPr defaultColWidth="9.00390625" defaultRowHeight="14.25"/>
  <cols>
    <col min="1" max="1" width="44.375" style="0" customWidth="1"/>
    <col min="2" max="2" width="44.25390625" style="0" customWidth="1"/>
    <col min="3" max="3" width="40.00390625" style="0" customWidth="1"/>
  </cols>
  <sheetData>
    <row r="1" spans="1:3" ht="27" customHeight="1">
      <c r="A1" s="102" t="s">
        <v>117</v>
      </c>
      <c r="B1" s="102"/>
      <c r="C1" s="102"/>
    </row>
    <row r="2" spans="1:3" ht="27" customHeight="1">
      <c r="A2" s="102"/>
      <c r="B2" s="102"/>
      <c r="C2" s="103" t="s">
        <v>116</v>
      </c>
    </row>
    <row r="3" spans="1:3" ht="14.25" customHeight="1">
      <c r="A3" s="3" t="s">
        <v>389</v>
      </c>
      <c r="B3" s="3"/>
      <c r="C3" s="104" t="s">
        <v>75</v>
      </c>
    </row>
    <row r="4" spans="1:3" ht="30" customHeight="1">
      <c r="A4" s="260" t="s">
        <v>7</v>
      </c>
      <c r="B4" s="105" t="s">
        <v>26</v>
      </c>
      <c r="C4" s="106"/>
    </row>
    <row r="5" spans="1:3" ht="30" customHeight="1">
      <c r="A5" s="260"/>
      <c r="B5" s="107" t="s">
        <v>118</v>
      </c>
      <c r="C5" s="108" t="s">
        <v>76</v>
      </c>
    </row>
    <row r="6" spans="1:3" s="160" customFormat="1" ht="30" customHeight="1">
      <c r="A6" s="109" t="s">
        <v>4</v>
      </c>
      <c r="B6" s="173">
        <v>60.84</v>
      </c>
      <c r="C6" s="110">
        <v>170.07</v>
      </c>
    </row>
    <row r="7" spans="1:3" s="160" customFormat="1" ht="30" customHeight="1">
      <c r="A7" s="111" t="s">
        <v>3</v>
      </c>
      <c r="B7" s="173">
        <v>0</v>
      </c>
      <c r="C7" s="110"/>
    </row>
    <row r="8" spans="1:3" s="160" customFormat="1" ht="30" customHeight="1">
      <c r="A8" s="111" t="s">
        <v>31</v>
      </c>
      <c r="B8" s="173">
        <v>4.84</v>
      </c>
      <c r="C8" s="110">
        <v>7.72</v>
      </c>
    </row>
    <row r="9" spans="1:3" s="160" customFormat="1" ht="30" customHeight="1">
      <c r="A9" s="111" t="s">
        <v>2</v>
      </c>
      <c r="B9" s="173">
        <v>56</v>
      </c>
      <c r="C9" s="110">
        <v>162.85</v>
      </c>
    </row>
    <row r="10" spans="1:3" s="160" customFormat="1" ht="30" customHeight="1">
      <c r="A10" s="111" t="s">
        <v>22</v>
      </c>
      <c r="B10" s="173">
        <v>0</v>
      </c>
      <c r="C10" s="110"/>
    </row>
    <row r="11" spans="1:3" s="160" customFormat="1" ht="30" customHeight="1">
      <c r="A11" s="111" t="s">
        <v>29</v>
      </c>
      <c r="B11" s="173">
        <v>56</v>
      </c>
      <c r="C11" s="110">
        <v>162.85</v>
      </c>
    </row>
  </sheetData>
  <sheetProtection formatCells="0" formatColumns="0" formatRows="0"/>
  <mergeCells count="1">
    <mergeCell ref="A4:A5"/>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39"/>
  <sheetViews>
    <sheetView showGridLines="0" showZeros="0" workbookViewId="0" topLeftCell="A1">
      <selection activeCell="G13" sqref="G13"/>
    </sheetView>
  </sheetViews>
  <sheetFormatPr defaultColWidth="9.00390625" defaultRowHeight="14.25"/>
  <cols>
    <col min="1" max="1" width="22.125" style="0" customWidth="1"/>
    <col min="2" max="2" width="5.00390625" style="0" customWidth="1"/>
    <col min="3" max="3" width="3.875" style="0" customWidth="1"/>
    <col min="4" max="4" width="3.75390625" style="0" customWidth="1"/>
    <col min="5" max="5" width="14.50390625" style="0" customWidth="1"/>
    <col min="6" max="6" width="14.75390625" style="0" customWidth="1"/>
    <col min="7" max="7" width="15.25390625" style="0" customWidth="1"/>
    <col min="8" max="8" width="9.50390625" style="0" customWidth="1"/>
    <col min="9" max="9" width="9.625" style="0" customWidth="1"/>
    <col min="13" max="14" width="6.50390625" style="0" customWidth="1"/>
  </cols>
  <sheetData>
    <row r="1" spans="1:14" ht="27" customHeight="1">
      <c r="A1" s="88" t="s">
        <v>119</v>
      </c>
      <c r="B1" s="88"/>
      <c r="C1" s="88"/>
      <c r="D1" s="88"/>
      <c r="E1" s="88"/>
      <c r="F1" s="88"/>
      <c r="G1" s="88"/>
      <c r="H1" s="88"/>
      <c r="I1" s="88"/>
      <c r="J1" s="88"/>
      <c r="K1" s="88"/>
      <c r="L1" s="88"/>
      <c r="M1" s="88"/>
      <c r="N1" s="89"/>
    </row>
    <row r="2" spans="1:14" ht="14.25" customHeight="1">
      <c r="A2" s="89"/>
      <c r="B2" s="89"/>
      <c r="C2" s="89"/>
      <c r="D2" s="89"/>
      <c r="E2" s="89"/>
      <c r="F2" s="89"/>
      <c r="G2" s="89"/>
      <c r="H2" s="89"/>
      <c r="I2" s="89"/>
      <c r="J2" s="89"/>
      <c r="K2" s="89"/>
      <c r="L2" s="89"/>
      <c r="M2" s="89"/>
      <c r="N2" s="90" t="s">
        <v>74</v>
      </c>
    </row>
    <row r="3" spans="1:14" ht="14.25" customHeight="1">
      <c r="A3" s="234" t="s">
        <v>388</v>
      </c>
      <c r="B3" s="234"/>
      <c r="C3" s="234"/>
      <c r="D3" s="89"/>
      <c r="E3" s="89"/>
      <c r="F3" s="89"/>
      <c r="G3" s="89"/>
      <c r="H3" s="89"/>
      <c r="I3" s="89"/>
      <c r="J3" s="89"/>
      <c r="K3" s="89"/>
      <c r="L3" s="89"/>
      <c r="M3" s="89"/>
      <c r="N3" s="91" t="s">
        <v>11</v>
      </c>
    </row>
    <row r="4" spans="1:14" ht="14.25" customHeight="1">
      <c r="A4" s="265" t="s">
        <v>23</v>
      </c>
      <c r="B4" s="261" t="s">
        <v>28</v>
      </c>
      <c r="C4" s="261"/>
      <c r="D4" s="261"/>
      <c r="E4" s="261" t="s">
        <v>6</v>
      </c>
      <c r="F4" s="261" t="s">
        <v>18</v>
      </c>
      <c r="G4" s="261" t="s">
        <v>30</v>
      </c>
      <c r="H4" s="262" t="s">
        <v>55</v>
      </c>
      <c r="I4" s="263"/>
      <c r="J4" s="263"/>
      <c r="K4" s="263"/>
      <c r="L4" s="263"/>
      <c r="M4" s="263"/>
      <c r="N4" s="264"/>
    </row>
    <row r="5" spans="1:14" ht="60" customHeight="1">
      <c r="A5" s="265"/>
      <c r="B5" s="92" t="s">
        <v>8</v>
      </c>
      <c r="C5" s="93" t="s">
        <v>21</v>
      </c>
      <c r="D5" s="93" t="s">
        <v>20</v>
      </c>
      <c r="E5" s="261"/>
      <c r="F5" s="261"/>
      <c r="G5" s="261"/>
      <c r="H5" s="94" t="s">
        <v>5</v>
      </c>
      <c r="I5" s="94" t="s">
        <v>87</v>
      </c>
      <c r="J5" s="94" t="s">
        <v>10</v>
      </c>
      <c r="K5" s="94" t="s">
        <v>32</v>
      </c>
      <c r="L5" s="94" t="s">
        <v>17</v>
      </c>
      <c r="M5" s="94" t="s">
        <v>51</v>
      </c>
      <c r="N5" s="95" t="s">
        <v>16</v>
      </c>
    </row>
    <row r="6" spans="1:14" s="160" customFormat="1" ht="21.75" customHeight="1">
      <c r="A6" s="177"/>
      <c r="B6" s="177"/>
      <c r="C6" s="177"/>
      <c r="D6" s="177"/>
      <c r="E6" s="178" t="s">
        <v>5</v>
      </c>
      <c r="F6" s="177"/>
      <c r="G6" s="177"/>
      <c r="H6" s="179">
        <f>SUM(H7:H39)</f>
        <v>28587.500000000004</v>
      </c>
      <c r="I6" s="179">
        <f>SUM(I7:I39)</f>
        <v>25483.4</v>
      </c>
      <c r="J6" s="179">
        <f>SUM(J7:J39)</f>
        <v>3104.1</v>
      </c>
      <c r="K6" s="179">
        <v>0</v>
      </c>
      <c r="L6" s="179">
        <v>0</v>
      </c>
      <c r="M6" s="180">
        <v>0</v>
      </c>
      <c r="N6" s="176">
        <v>0</v>
      </c>
    </row>
    <row r="7" spans="1:14" ht="21.75" customHeight="1">
      <c r="A7" s="175" t="s">
        <v>417</v>
      </c>
      <c r="B7" s="177" t="s">
        <v>209</v>
      </c>
      <c r="C7" s="177" t="s">
        <v>204</v>
      </c>
      <c r="D7" s="177" t="s">
        <v>211</v>
      </c>
      <c r="E7" s="178" t="s">
        <v>212</v>
      </c>
      <c r="F7" s="177" t="s">
        <v>343</v>
      </c>
      <c r="G7" s="177" t="s">
        <v>343</v>
      </c>
      <c r="H7" s="179">
        <v>15.4</v>
      </c>
      <c r="I7" s="179">
        <v>15.4</v>
      </c>
      <c r="J7" s="179">
        <v>0</v>
      </c>
      <c r="K7" s="179">
        <v>0</v>
      </c>
      <c r="L7" s="179">
        <v>0</v>
      </c>
      <c r="M7" s="180">
        <v>0</v>
      </c>
      <c r="N7" s="176">
        <v>0</v>
      </c>
    </row>
    <row r="8" spans="1:14" ht="21.75" customHeight="1">
      <c r="A8" s="175" t="s">
        <v>417</v>
      </c>
      <c r="B8" s="177" t="s">
        <v>209</v>
      </c>
      <c r="C8" s="177" t="s">
        <v>204</v>
      </c>
      <c r="D8" s="177" t="s">
        <v>211</v>
      </c>
      <c r="E8" s="178" t="s">
        <v>212</v>
      </c>
      <c r="F8" s="177" t="s">
        <v>344</v>
      </c>
      <c r="G8" s="177" t="s">
        <v>344</v>
      </c>
      <c r="H8" s="179">
        <v>4</v>
      </c>
      <c r="I8" s="179">
        <v>4</v>
      </c>
      <c r="J8" s="179">
        <v>0</v>
      </c>
      <c r="K8" s="179">
        <v>0</v>
      </c>
      <c r="L8" s="179">
        <v>0</v>
      </c>
      <c r="M8" s="180">
        <v>0</v>
      </c>
      <c r="N8" s="176">
        <v>0</v>
      </c>
    </row>
    <row r="9" spans="1:14" ht="21.75" customHeight="1">
      <c r="A9" s="175" t="s">
        <v>417</v>
      </c>
      <c r="B9" s="177" t="s">
        <v>209</v>
      </c>
      <c r="C9" s="177" t="s">
        <v>204</v>
      </c>
      <c r="D9" s="177" t="s">
        <v>211</v>
      </c>
      <c r="E9" s="178" t="s">
        <v>212</v>
      </c>
      <c r="F9" s="177" t="s">
        <v>345</v>
      </c>
      <c r="G9" s="177" t="s">
        <v>345</v>
      </c>
      <c r="H9" s="179">
        <v>4</v>
      </c>
      <c r="I9" s="179">
        <v>4</v>
      </c>
      <c r="J9" s="179">
        <v>0</v>
      </c>
      <c r="K9" s="179">
        <v>0</v>
      </c>
      <c r="L9" s="179">
        <v>0</v>
      </c>
      <c r="M9" s="180">
        <v>0</v>
      </c>
      <c r="N9" s="176">
        <v>0</v>
      </c>
    </row>
    <row r="10" spans="1:14" ht="21.75" customHeight="1">
      <c r="A10" s="175" t="s">
        <v>417</v>
      </c>
      <c r="B10" s="177" t="s">
        <v>209</v>
      </c>
      <c r="C10" s="177" t="s">
        <v>204</v>
      </c>
      <c r="D10" s="177" t="s">
        <v>211</v>
      </c>
      <c r="E10" s="178" t="s">
        <v>212</v>
      </c>
      <c r="F10" s="177" t="s">
        <v>346</v>
      </c>
      <c r="G10" s="177" t="s">
        <v>346</v>
      </c>
      <c r="H10" s="179">
        <v>40</v>
      </c>
      <c r="I10" s="179">
        <v>0</v>
      </c>
      <c r="J10" s="179">
        <v>40</v>
      </c>
      <c r="K10" s="179">
        <v>0</v>
      </c>
      <c r="L10" s="179">
        <v>0</v>
      </c>
      <c r="M10" s="180">
        <v>0</v>
      </c>
      <c r="N10" s="176">
        <v>0</v>
      </c>
    </row>
    <row r="11" spans="1:14" ht="21.75" customHeight="1">
      <c r="A11" s="175" t="s">
        <v>417</v>
      </c>
      <c r="B11" s="177" t="s">
        <v>209</v>
      </c>
      <c r="C11" s="177" t="s">
        <v>204</v>
      </c>
      <c r="D11" s="177" t="s">
        <v>211</v>
      </c>
      <c r="E11" s="178" t="s">
        <v>212</v>
      </c>
      <c r="F11" s="177" t="s">
        <v>347</v>
      </c>
      <c r="G11" s="177" t="s">
        <v>347</v>
      </c>
      <c r="H11" s="179">
        <v>19.1</v>
      </c>
      <c r="I11" s="179">
        <v>19.1</v>
      </c>
      <c r="J11" s="179">
        <v>0</v>
      </c>
      <c r="K11" s="179">
        <v>0</v>
      </c>
      <c r="L11" s="179">
        <v>0</v>
      </c>
      <c r="M11" s="180">
        <v>0</v>
      </c>
      <c r="N11" s="176">
        <v>0</v>
      </c>
    </row>
    <row r="12" spans="1:14" ht="21.75" customHeight="1">
      <c r="A12" s="175" t="s">
        <v>417</v>
      </c>
      <c r="B12" s="177" t="s">
        <v>209</v>
      </c>
      <c r="C12" s="177" t="s">
        <v>204</v>
      </c>
      <c r="D12" s="177" t="s">
        <v>213</v>
      </c>
      <c r="E12" s="178" t="s">
        <v>214</v>
      </c>
      <c r="F12" s="177" t="s">
        <v>348</v>
      </c>
      <c r="G12" s="177" t="s">
        <v>348</v>
      </c>
      <c r="H12" s="179">
        <v>340</v>
      </c>
      <c r="I12" s="179">
        <v>340</v>
      </c>
      <c r="J12" s="179">
        <v>0</v>
      </c>
      <c r="K12" s="179">
        <v>0</v>
      </c>
      <c r="L12" s="179">
        <v>0</v>
      </c>
      <c r="M12" s="180">
        <v>0</v>
      </c>
      <c r="N12" s="176">
        <v>0</v>
      </c>
    </row>
    <row r="13" spans="1:14" ht="21.75" customHeight="1">
      <c r="A13" s="175" t="s">
        <v>417</v>
      </c>
      <c r="B13" s="177" t="s">
        <v>209</v>
      </c>
      <c r="C13" s="177" t="s">
        <v>211</v>
      </c>
      <c r="D13" s="177" t="s">
        <v>211</v>
      </c>
      <c r="E13" s="178" t="s">
        <v>215</v>
      </c>
      <c r="F13" s="177" t="s">
        <v>349</v>
      </c>
      <c r="G13" s="177" t="s">
        <v>349</v>
      </c>
      <c r="H13" s="179">
        <v>20</v>
      </c>
      <c r="I13" s="179">
        <v>0</v>
      </c>
      <c r="J13" s="179">
        <v>20</v>
      </c>
      <c r="K13" s="179">
        <v>0</v>
      </c>
      <c r="L13" s="179">
        <v>0</v>
      </c>
      <c r="M13" s="180">
        <v>0</v>
      </c>
      <c r="N13" s="176">
        <v>0</v>
      </c>
    </row>
    <row r="14" spans="1:14" ht="21.75" customHeight="1">
      <c r="A14" s="175" t="s">
        <v>417</v>
      </c>
      <c r="B14" s="177" t="s">
        <v>209</v>
      </c>
      <c r="C14" s="177" t="s">
        <v>211</v>
      </c>
      <c r="D14" s="177" t="s">
        <v>213</v>
      </c>
      <c r="E14" s="178" t="s">
        <v>216</v>
      </c>
      <c r="F14" s="177" t="s">
        <v>350</v>
      </c>
      <c r="G14" s="177" t="s">
        <v>350</v>
      </c>
      <c r="H14" s="179">
        <v>1143</v>
      </c>
      <c r="I14" s="179">
        <v>1143</v>
      </c>
      <c r="J14" s="179">
        <v>0</v>
      </c>
      <c r="K14" s="179">
        <v>0</v>
      </c>
      <c r="L14" s="179">
        <v>0</v>
      </c>
      <c r="M14" s="180">
        <v>0</v>
      </c>
      <c r="N14" s="176">
        <v>0</v>
      </c>
    </row>
    <row r="15" spans="1:14" ht="21.75" customHeight="1">
      <c r="A15" s="175" t="s">
        <v>417</v>
      </c>
      <c r="B15" s="177" t="s">
        <v>209</v>
      </c>
      <c r="C15" s="177" t="s">
        <v>217</v>
      </c>
      <c r="D15" s="177" t="s">
        <v>211</v>
      </c>
      <c r="E15" s="178" t="s">
        <v>218</v>
      </c>
      <c r="F15" s="177" t="s">
        <v>351</v>
      </c>
      <c r="G15" s="177" t="s">
        <v>351</v>
      </c>
      <c r="H15" s="179">
        <v>454.2</v>
      </c>
      <c r="I15" s="179">
        <v>454.2</v>
      </c>
      <c r="J15" s="179">
        <v>0</v>
      </c>
      <c r="K15" s="179">
        <v>0</v>
      </c>
      <c r="L15" s="179">
        <v>0</v>
      </c>
      <c r="M15" s="180">
        <v>0</v>
      </c>
      <c r="N15" s="176">
        <v>0</v>
      </c>
    </row>
    <row r="16" spans="1:14" ht="21.75" customHeight="1">
      <c r="A16" s="175" t="s">
        <v>417</v>
      </c>
      <c r="B16" s="177" t="s">
        <v>209</v>
      </c>
      <c r="C16" s="177" t="s">
        <v>217</v>
      </c>
      <c r="D16" s="177" t="s">
        <v>213</v>
      </c>
      <c r="E16" s="178" t="s">
        <v>219</v>
      </c>
      <c r="F16" s="177" t="s">
        <v>352</v>
      </c>
      <c r="G16" s="177" t="s">
        <v>352</v>
      </c>
      <c r="H16" s="179">
        <v>800</v>
      </c>
      <c r="I16" s="179">
        <v>800</v>
      </c>
      <c r="J16" s="179">
        <v>0</v>
      </c>
      <c r="K16" s="179">
        <v>0</v>
      </c>
      <c r="L16" s="179">
        <v>0</v>
      </c>
      <c r="M16" s="180">
        <v>0</v>
      </c>
      <c r="N16" s="176">
        <v>0</v>
      </c>
    </row>
    <row r="17" spans="1:14" ht="21.75" customHeight="1">
      <c r="A17" s="175" t="s">
        <v>417</v>
      </c>
      <c r="B17" s="177" t="s">
        <v>209</v>
      </c>
      <c r="C17" s="177" t="s">
        <v>220</v>
      </c>
      <c r="D17" s="177" t="s">
        <v>221</v>
      </c>
      <c r="E17" s="178" t="s">
        <v>222</v>
      </c>
      <c r="F17" s="177" t="s">
        <v>353</v>
      </c>
      <c r="G17" s="177" t="s">
        <v>353</v>
      </c>
      <c r="H17" s="179">
        <v>60</v>
      </c>
      <c r="I17" s="179">
        <v>60</v>
      </c>
      <c r="J17" s="179">
        <v>0</v>
      </c>
      <c r="K17" s="179">
        <v>0</v>
      </c>
      <c r="L17" s="179">
        <v>0</v>
      </c>
      <c r="M17" s="180">
        <v>0</v>
      </c>
      <c r="N17" s="176">
        <v>0</v>
      </c>
    </row>
    <row r="18" spans="1:14" ht="21.75" customHeight="1">
      <c r="A18" s="175" t="s">
        <v>417</v>
      </c>
      <c r="B18" s="177" t="s">
        <v>209</v>
      </c>
      <c r="C18" s="177" t="s">
        <v>220</v>
      </c>
      <c r="D18" s="177" t="s">
        <v>221</v>
      </c>
      <c r="E18" s="178" t="s">
        <v>222</v>
      </c>
      <c r="F18" s="177" t="s">
        <v>354</v>
      </c>
      <c r="G18" s="177" t="s">
        <v>354</v>
      </c>
      <c r="H18" s="179">
        <v>7.5</v>
      </c>
      <c r="I18" s="179">
        <v>7.5</v>
      </c>
      <c r="J18" s="179">
        <v>0</v>
      </c>
      <c r="K18" s="179">
        <v>0</v>
      </c>
      <c r="L18" s="179">
        <v>0</v>
      </c>
      <c r="M18" s="180">
        <v>0</v>
      </c>
      <c r="N18" s="176">
        <v>0</v>
      </c>
    </row>
    <row r="19" spans="1:14" ht="21.75" customHeight="1">
      <c r="A19" s="175" t="s">
        <v>417</v>
      </c>
      <c r="B19" s="177" t="s">
        <v>209</v>
      </c>
      <c r="C19" s="177" t="s">
        <v>220</v>
      </c>
      <c r="D19" s="177" t="s">
        <v>213</v>
      </c>
      <c r="E19" s="178" t="s">
        <v>223</v>
      </c>
      <c r="F19" s="177" t="s">
        <v>355</v>
      </c>
      <c r="G19" s="177" t="s">
        <v>355</v>
      </c>
      <c r="H19" s="179">
        <v>200</v>
      </c>
      <c r="I19" s="179">
        <v>200</v>
      </c>
      <c r="J19" s="179">
        <v>0</v>
      </c>
      <c r="K19" s="179">
        <v>0</v>
      </c>
      <c r="L19" s="179">
        <v>0</v>
      </c>
      <c r="M19" s="180">
        <v>0</v>
      </c>
      <c r="N19" s="176">
        <v>0</v>
      </c>
    </row>
    <row r="20" spans="1:14" ht="21.75" customHeight="1">
      <c r="A20" s="175" t="s">
        <v>417</v>
      </c>
      <c r="B20" s="177" t="s">
        <v>209</v>
      </c>
      <c r="C20" s="177" t="s">
        <v>224</v>
      </c>
      <c r="D20" s="177" t="s">
        <v>225</v>
      </c>
      <c r="E20" s="178" t="s">
        <v>226</v>
      </c>
      <c r="F20" s="177" t="s">
        <v>356</v>
      </c>
      <c r="G20" s="177" t="s">
        <v>356</v>
      </c>
      <c r="H20" s="179">
        <v>75.6</v>
      </c>
      <c r="I20" s="179">
        <v>75.6</v>
      </c>
      <c r="J20" s="179">
        <v>0</v>
      </c>
      <c r="K20" s="179">
        <v>0</v>
      </c>
      <c r="L20" s="179">
        <v>0</v>
      </c>
      <c r="M20" s="180">
        <v>0</v>
      </c>
      <c r="N20" s="176">
        <v>0</v>
      </c>
    </row>
    <row r="21" spans="1:14" ht="21.75" customHeight="1">
      <c r="A21" s="175" t="s">
        <v>417</v>
      </c>
      <c r="B21" s="177" t="s">
        <v>209</v>
      </c>
      <c r="C21" s="177" t="s">
        <v>224</v>
      </c>
      <c r="D21" s="177" t="s">
        <v>225</v>
      </c>
      <c r="E21" s="178" t="s">
        <v>226</v>
      </c>
      <c r="F21" s="177" t="s">
        <v>357</v>
      </c>
      <c r="G21" s="177" t="s">
        <v>357</v>
      </c>
      <c r="H21" s="179">
        <v>62.4</v>
      </c>
      <c r="I21" s="179">
        <v>62.4</v>
      </c>
      <c r="J21" s="179">
        <v>0</v>
      </c>
      <c r="K21" s="179">
        <v>0</v>
      </c>
      <c r="L21" s="179">
        <v>0</v>
      </c>
      <c r="M21" s="180">
        <v>0</v>
      </c>
      <c r="N21" s="176">
        <v>0</v>
      </c>
    </row>
    <row r="22" spans="1:14" ht="21.75" customHeight="1">
      <c r="A22" s="175" t="s">
        <v>417</v>
      </c>
      <c r="B22" s="177" t="s">
        <v>209</v>
      </c>
      <c r="C22" s="177" t="s">
        <v>224</v>
      </c>
      <c r="D22" s="177" t="s">
        <v>225</v>
      </c>
      <c r="E22" s="178" t="s">
        <v>226</v>
      </c>
      <c r="F22" s="177" t="s">
        <v>358</v>
      </c>
      <c r="G22" s="177" t="s">
        <v>358</v>
      </c>
      <c r="H22" s="179">
        <v>1404</v>
      </c>
      <c r="I22" s="179">
        <v>1404</v>
      </c>
      <c r="J22" s="179">
        <v>0</v>
      </c>
      <c r="K22" s="179">
        <v>0</v>
      </c>
      <c r="L22" s="179">
        <v>0</v>
      </c>
      <c r="M22" s="180">
        <v>0</v>
      </c>
      <c r="N22" s="176">
        <v>0</v>
      </c>
    </row>
    <row r="23" spans="1:14" ht="21.75" customHeight="1">
      <c r="A23" s="175" t="s">
        <v>417</v>
      </c>
      <c r="B23" s="177" t="s">
        <v>209</v>
      </c>
      <c r="C23" s="177" t="s">
        <v>224</v>
      </c>
      <c r="D23" s="177" t="s">
        <v>225</v>
      </c>
      <c r="E23" s="178" t="s">
        <v>226</v>
      </c>
      <c r="F23" s="177" t="s">
        <v>359</v>
      </c>
      <c r="G23" s="177" t="s">
        <v>359</v>
      </c>
      <c r="H23" s="179">
        <v>10.7</v>
      </c>
      <c r="I23" s="179">
        <v>10.7</v>
      </c>
      <c r="J23" s="179">
        <v>0</v>
      </c>
      <c r="K23" s="179">
        <v>0</v>
      </c>
      <c r="L23" s="179">
        <v>0</v>
      </c>
      <c r="M23" s="180">
        <v>0</v>
      </c>
      <c r="N23" s="176">
        <v>0</v>
      </c>
    </row>
    <row r="24" spans="1:14" ht="21.75" customHeight="1">
      <c r="A24" s="175" t="s">
        <v>417</v>
      </c>
      <c r="B24" s="177" t="s">
        <v>209</v>
      </c>
      <c r="C24" s="177" t="s">
        <v>224</v>
      </c>
      <c r="D24" s="177" t="s">
        <v>225</v>
      </c>
      <c r="E24" s="178" t="s">
        <v>226</v>
      </c>
      <c r="F24" s="177" t="s">
        <v>360</v>
      </c>
      <c r="G24" s="177" t="s">
        <v>360</v>
      </c>
      <c r="H24" s="179">
        <v>1623</v>
      </c>
      <c r="I24" s="179">
        <v>1623</v>
      </c>
      <c r="J24" s="179">
        <v>0</v>
      </c>
      <c r="K24" s="179">
        <v>0</v>
      </c>
      <c r="L24" s="179">
        <v>0</v>
      </c>
      <c r="M24" s="180">
        <v>0</v>
      </c>
      <c r="N24" s="176">
        <v>0</v>
      </c>
    </row>
    <row r="25" spans="1:14" ht="21.75" customHeight="1">
      <c r="A25" s="175" t="s">
        <v>417</v>
      </c>
      <c r="B25" s="177" t="s">
        <v>209</v>
      </c>
      <c r="C25" s="177" t="s">
        <v>227</v>
      </c>
      <c r="D25" s="177" t="s">
        <v>211</v>
      </c>
      <c r="E25" s="178" t="s">
        <v>228</v>
      </c>
      <c r="F25" s="177" t="s">
        <v>361</v>
      </c>
      <c r="G25" s="177" t="s">
        <v>361</v>
      </c>
      <c r="H25" s="179">
        <v>19220</v>
      </c>
      <c r="I25" s="179">
        <v>19220</v>
      </c>
      <c r="J25" s="179">
        <v>0</v>
      </c>
      <c r="K25" s="179">
        <v>0</v>
      </c>
      <c r="L25" s="179">
        <v>0</v>
      </c>
      <c r="M25" s="180">
        <v>0</v>
      </c>
      <c r="N25" s="176">
        <v>0</v>
      </c>
    </row>
    <row r="26" spans="1:14" ht="21.75" customHeight="1">
      <c r="A26" s="175" t="s">
        <v>417</v>
      </c>
      <c r="B26" s="177" t="s">
        <v>209</v>
      </c>
      <c r="C26" s="177" t="s">
        <v>229</v>
      </c>
      <c r="D26" s="177" t="s">
        <v>213</v>
      </c>
      <c r="E26" s="178" t="s">
        <v>230</v>
      </c>
      <c r="F26" s="177" t="s">
        <v>362</v>
      </c>
      <c r="G26" s="177" t="s">
        <v>362</v>
      </c>
      <c r="H26" s="179">
        <v>15</v>
      </c>
      <c r="I26" s="179">
        <v>15</v>
      </c>
      <c r="J26" s="179">
        <v>0</v>
      </c>
      <c r="K26" s="179">
        <v>0</v>
      </c>
      <c r="L26" s="179">
        <v>0</v>
      </c>
      <c r="M26" s="180">
        <v>0</v>
      </c>
      <c r="N26" s="176">
        <v>0</v>
      </c>
    </row>
    <row r="27" spans="1:14" ht="21.75" customHeight="1">
      <c r="A27" s="177" t="s">
        <v>196</v>
      </c>
      <c r="B27" s="177" t="s">
        <v>209</v>
      </c>
      <c r="C27" s="177" t="s">
        <v>211</v>
      </c>
      <c r="D27" s="177" t="s">
        <v>220</v>
      </c>
      <c r="E27" s="178" t="s">
        <v>235</v>
      </c>
      <c r="F27" s="177" t="s">
        <v>363</v>
      </c>
      <c r="G27" s="177" t="s">
        <v>363</v>
      </c>
      <c r="H27" s="179">
        <v>168</v>
      </c>
      <c r="I27" s="179">
        <v>0</v>
      </c>
      <c r="J27" s="179">
        <v>168</v>
      </c>
      <c r="K27" s="179">
        <v>0</v>
      </c>
      <c r="L27" s="179">
        <v>0</v>
      </c>
      <c r="M27" s="180">
        <v>0</v>
      </c>
      <c r="N27" s="176">
        <v>0</v>
      </c>
    </row>
    <row r="28" spans="1:14" ht="21.75" customHeight="1">
      <c r="A28" s="177" t="s">
        <v>200</v>
      </c>
      <c r="B28" s="177" t="s">
        <v>209</v>
      </c>
      <c r="C28" s="177" t="s">
        <v>224</v>
      </c>
      <c r="D28" s="177" t="s">
        <v>236</v>
      </c>
      <c r="E28" s="178" t="s">
        <v>237</v>
      </c>
      <c r="F28" s="177" t="s">
        <v>364</v>
      </c>
      <c r="G28" s="177" t="s">
        <v>364</v>
      </c>
      <c r="H28" s="179">
        <v>20</v>
      </c>
      <c r="I28" s="179">
        <v>20</v>
      </c>
      <c r="J28" s="179">
        <v>0</v>
      </c>
      <c r="K28" s="179">
        <v>0</v>
      </c>
      <c r="L28" s="179">
        <v>0</v>
      </c>
      <c r="M28" s="180">
        <v>0</v>
      </c>
      <c r="N28" s="176">
        <v>0</v>
      </c>
    </row>
    <row r="29" spans="1:14" ht="21.75" customHeight="1">
      <c r="A29" s="177" t="s">
        <v>201</v>
      </c>
      <c r="B29" s="177" t="s">
        <v>209</v>
      </c>
      <c r="C29" s="177" t="s">
        <v>220</v>
      </c>
      <c r="D29" s="177" t="s">
        <v>204</v>
      </c>
      <c r="E29" s="178" t="s">
        <v>238</v>
      </c>
      <c r="F29" s="177" t="s">
        <v>365</v>
      </c>
      <c r="G29" s="177" t="s">
        <v>366</v>
      </c>
      <c r="H29" s="179">
        <v>86.4</v>
      </c>
      <c r="I29" s="179">
        <v>0</v>
      </c>
      <c r="J29" s="179">
        <v>86.4</v>
      </c>
      <c r="K29" s="179">
        <v>0</v>
      </c>
      <c r="L29" s="179">
        <v>0</v>
      </c>
      <c r="M29" s="180">
        <v>0</v>
      </c>
      <c r="N29" s="176">
        <v>0</v>
      </c>
    </row>
    <row r="30" spans="1:14" ht="21.75" customHeight="1">
      <c r="A30" s="177" t="s">
        <v>201</v>
      </c>
      <c r="B30" s="177" t="s">
        <v>209</v>
      </c>
      <c r="C30" s="177" t="s">
        <v>220</v>
      </c>
      <c r="D30" s="177" t="s">
        <v>204</v>
      </c>
      <c r="E30" s="178" t="s">
        <v>238</v>
      </c>
      <c r="F30" s="177" t="s">
        <v>367</v>
      </c>
      <c r="G30" s="177" t="s">
        <v>367</v>
      </c>
      <c r="H30" s="179">
        <v>1.8</v>
      </c>
      <c r="I30" s="179">
        <v>0</v>
      </c>
      <c r="J30" s="179">
        <v>1.8</v>
      </c>
      <c r="K30" s="179">
        <v>0</v>
      </c>
      <c r="L30" s="179">
        <v>0</v>
      </c>
      <c r="M30" s="180">
        <v>0</v>
      </c>
      <c r="N30" s="176">
        <v>0</v>
      </c>
    </row>
    <row r="31" spans="1:14" ht="21.75" customHeight="1">
      <c r="A31" s="177" t="s">
        <v>201</v>
      </c>
      <c r="B31" s="177" t="s">
        <v>209</v>
      </c>
      <c r="C31" s="177" t="s">
        <v>220</v>
      </c>
      <c r="D31" s="177" t="s">
        <v>204</v>
      </c>
      <c r="E31" s="178" t="s">
        <v>238</v>
      </c>
      <c r="F31" s="177" t="s">
        <v>368</v>
      </c>
      <c r="G31" s="177" t="s">
        <v>368</v>
      </c>
      <c r="H31" s="179">
        <v>10.95</v>
      </c>
      <c r="I31" s="179">
        <v>0</v>
      </c>
      <c r="J31" s="179">
        <v>10.95</v>
      </c>
      <c r="K31" s="179">
        <v>0</v>
      </c>
      <c r="L31" s="179">
        <v>0</v>
      </c>
      <c r="M31" s="180">
        <v>0</v>
      </c>
      <c r="N31" s="176">
        <v>0</v>
      </c>
    </row>
    <row r="32" spans="1:14" ht="21.75" customHeight="1">
      <c r="A32" s="177" t="s">
        <v>201</v>
      </c>
      <c r="B32" s="177" t="s">
        <v>209</v>
      </c>
      <c r="C32" s="177" t="s">
        <v>220</v>
      </c>
      <c r="D32" s="177" t="s">
        <v>211</v>
      </c>
      <c r="E32" s="178" t="s">
        <v>239</v>
      </c>
      <c r="F32" s="177" t="s">
        <v>369</v>
      </c>
      <c r="G32" s="177" t="s">
        <v>369</v>
      </c>
      <c r="H32" s="179">
        <v>3.5</v>
      </c>
      <c r="I32" s="179">
        <v>0</v>
      </c>
      <c r="J32" s="179">
        <v>3.5</v>
      </c>
      <c r="K32" s="179">
        <v>0</v>
      </c>
      <c r="L32" s="179">
        <v>0</v>
      </c>
      <c r="M32" s="180">
        <v>0</v>
      </c>
      <c r="N32" s="176">
        <v>0</v>
      </c>
    </row>
    <row r="33" spans="1:14" ht="21.75" customHeight="1">
      <c r="A33" s="177" t="s">
        <v>201</v>
      </c>
      <c r="B33" s="177" t="s">
        <v>209</v>
      </c>
      <c r="C33" s="177" t="s">
        <v>220</v>
      </c>
      <c r="D33" s="177" t="s">
        <v>217</v>
      </c>
      <c r="E33" s="178" t="s">
        <v>240</v>
      </c>
      <c r="F33" s="177" t="s">
        <v>370</v>
      </c>
      <c r="G33" s="177" t="s">
        <v>370</v>
      </c>
      <c r="H33" s="179">
        <v>499.1</v>
      </c>
      <c r="I33" s="179">
        <v>0</v>
      </c>
      <c r="J33" s="179">
        <v>499.1</v>
      </c>
      <c r="K33" s="179">
        <v>0</v>
      </c>
      <c r="L33" s="179">
        <v>0</v>
      </c>
      <c r="M33" s="180">
        <v>0</v>
      </c>
      <c r="N33" s="176">
        <v>0</v>
      </c>
    </row>
    <row r="34" spans="1:14" ht="21.75" customHeight="1">
      <c r="A34" s="177" t="s">
        <v>201</v>
      </c>
      <c r="B34" s="177" t="s">
        <v>209</v>
      </c>
      <c r="C34" s="177" t="s">
        <v>220</v>
      </c>
      <c r="D34" s="177" t="s">
        <v>217</v>
      </c>
      <c r="E34" s="178" t="s">
        <v>240</v>
      </c>
      <c r="F34" s="177" t="s">
        <v>371</v>
      </c>
      <c r="G34" s="177" t="s">
        <v>371</v>
      </c>
      <c r="H34" s="179">
        <v>27.9</v>
      </c>
      <c r="I34" s="179">
        <v>0</v>
      </c>
      <c r="J34" s="179">
        <v>27.9</v>
      </c>
      <c r="K34" s="179">
        <v>0</v>
      </c>
      <c r="L34" s="179">
        <v>0</v>
      </c>
      <c r="M34" s="180">
        <v>0</v>
      </c>
      <c r="N34" s="176">
        <v>0</v>
      </c>
    </row>
    <row r="35" spans="1:14" ht="21.75" customHeight="1">
      <c r="A35" s="177" t="s">
        <v>201</v>
      </c>
      <c r="B35" s="177" t="s">
        <v>209</v>
      </c>
      <c r="C35" s="177" t="s">
        <v>220</v>
      </c>
      <c r="D35" s="177" t="s">
        <v>207</v>
      </c>
      <c r="E35" s="178" t="s">
        <v>241</v>
      </c>
      <c r="F35" s="177" t="s">
        <v>372</v>
      </c>
      <c r="G35" s="177" t="s">
        <v>372</v>
      </c>
      <c r="H35" s="179">
        <v>247.45</v>
      </c>
      <c r="I35" s="179">
        <v>0</v>
      </c>
      <c r="J35" s="179">
        <v>247.45</v>
      </c>
      <c r="K35" s="179">
        <v>0</v>
      </c>
      <c r="L35" s="179">
        <v>0</v>
      </c>
      <c r="M35" s="180">
        <v>0</v>
      </c>
      <c r="N35" s="176">
        <v>0</v>
      </c>
    </row>
    <row r="36" spans="1:14" ht="21.75" customHeight="1">
      <c r="A36" s="177" t="s">
        <v>201</v>
      </c>
      <c r="B36" s="177" t="s">
        <v>209</v>
      </c>
      <c r="C36" s="177" t="s">
        <v>220</v>
      </c>
      <c r="D36" s="177" t="s">
        <v>207</v>
      </c>
      <c r="E36" s="178" t="s">
        <v>241</v>
      </c>
      <c r="F36" s="177" t="s">
        <v>373</v>
      </c>
      <c r="G36" s="177" t="s">
        <v>373</v>
      </c>
      <c r="H36" s="179">
        <v>1888</v>
      </c>
      <c r="I36" s="179">
        <v>0</v>
      </c>
      <c r="J36" s="179">
        <v>1888</v>
      </c>
      <c r="K36" s="179">
        <v>0</v>
      </c>
      <c r="L36" s="179">
        <v>0</v>
      </c>
      <c r="M36" s="180">
        <v>0</v>
      </c>
      <c r="N36" s="176">
        <v>0</v>
      </c>
    </row>
    <row r="37" spans="1:14" ht="21.75" customHeight="1">
      <c r="A37" s="177" t="s">
        <v>201</v>
      </c>
      <c r="B37" s="177" t="s">
        <v>209</v>
      </c>
      <c r="C37" s="177" t="s">
        <v>220</v>
      </c>
      <c r="D37" s="177" t="s">
        <v>242</v>
      </c>
      <c r="E37" s="178" t="s">
        <v>243</v>
      </c>
      <c r="F37" s="177" t="s">
        <v>374</v>
      </c>
      <c r="G37" s="177" t="s">
        <v>374</v>
      </c>
      <c r="H37" s="179">
        <v>90</v>
      </c>
      <c r="I37" s="179">
        <v>0</v>
      </c>
      <c r="J37" s="179">
        <v>90</v>
      </c>
      <c r="K37" s="179">
        <v>0</v>
      </c>
      <c r="L37" s="179">
        <v>0</v>
      </c>
      <c r="M37" s="180">
        <v>0</v>
      </c>
      <c r="N37" s="176">
        <v>0</v>
      </c>
    </row>
    <row r="38" spans="1:14" ht="21.75" customHeight="1">
      <c r="A38" s="177" t="s">
        <v>201</v>
      </c>
      <c r="B38" s="177" t="s">
        <v>209</v>
      </c>
      <c r="C38" s="177" t="s">
        <v>213</v>
      </c>
      <c r="D38" s="177" t="s">
        <v>204</v>
      </c>
      <c r="E38" s="178" t="s">
        <v>244</v>
      </c>
      <c r="F38" s="177" t="s">
        <v>375</v>
      </c>
      <c r="G38" s="177" t="s">
        <v>375</v>
      </c>
      <c r="H38" s="179">
        <v>21</v>
      </c>
      <c r="I38" s="179">
        <v>0</v>
      </c>
      <c r="J38" s="179">
        <v>21</v>
      </c>
      <c r="K38" s="179">
        <v>0</v>
      </c>
      <c r="L38" s="179">
        <v>0</v>
      </c>
      <c r="M38" s="180">
        <v>0</v>
      </c>
      <c r="N38" s="176">
        <v>0</v>
      </c>
    </row>
    <row r="39" spans="1:14" ht="21.75" customHeight="1">
      <c r="A39" s="177" t="s">
        <v>384</v>
      </c>
      <c r="B39" s="177" t="s">
        <v>209</v>
      </c>
      <c r="C39" s="177" t="s">
        <v>204</v>
      </c>
      <c r="D39" s="177" t="s">
        <v>213</v>
      </c>
      <c r="E39" s="178" t="s">
        <v>214</v>
      </c>
      <c r="F39" s="177" t="s">
        <v>385</v>
      </c>
      <c r="G39" s="177" t="s">
        <v>385</v>
      </c>
      <c r="H39" s="179">
        <v>5.5</v>
      </c>
      <c r="I39" s="179">
        <v>5.5</v>
      </c>
      <c r="J39" s="179">
        <v>0</v>
      </c>
      <c r="K39" s="179">
        <v>0</v>
      </c>
      <c r="L39" s="179">
        <v>0</v>
      </c>
      <c r="M39" s="180">
        <v>0</v>
      </c>
      <c r="N39" s="176">
        <v>0</v>
      </c>
    </row>
  </sheetData>
  <sheetProtection formatCells="0" formatColumns="0" formatRows="0"/>
  <mergeCells count="7">
    <mergeCell ref="G4:G5"/>
    <mergeCell ref="H4:N4"/>
    <mergeCell ref="F4:F5"/>
    <mergeCell ref="A3:C3"/>
    <mergeCell ref="B4:D4"/>
    <mergeCell ref="A4:A5"/>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N7"/>
  <sheetViews>
    <sheetView showGridLines="0" showZeros="0" workbookViewId="0" topLeftCell="A1">
      <selection activeCell="A1" sqref="A1"/>
    </sheetView>
  </sheetViews>
  <sheetFormatPr defaultColWidth="9.00390625" defaultRowHeight="14.25"/>
  <cols>
    <col min="1" max="1" width="19.25390625" style="0" customWidth="1"/>
    <col min="2" max="4" width="6.625" style="0" customWidth="1"/>
  </cols>
  <sheetData>
    <row r="1" spans="1:14" ht="27" customHeight="1">
      <c r="A1" s="88" t="s">
        <v>120</v>
      </c>
      <c r="B1" s="88"/>
      <c r="C1" s="88"/>
      <c r="D1" s="88"/>
      <c r="E1" s="88"/>
      <c r="F1" s="88"/>
      <c r="G1" s="88"/>
      <c r="H1" s="88"/>
      <c r="I1" s="88"/>
      <c r="J1" s="88"/>
      <c r="K1" s="88"/>
      <c r="L1" s="88"/>
      <c r="M1" s="88"/>
      <c r="N1" s="89"/>
    </row>
    <row r="2" spans="1:14" ht="14.25" customHeight="1">
      <c r="A2" s="89"/>
      <c r="B2" s="89"/>
      <c r="C2" s="89"/>
      <c r="D2" s="89"/>
      <c r="E2" s="89"/>
      <c r="F2" s="89"/>
      <c r="G2" s="89"/>
      <c r="H2" s="89"/>
      <c r="I2" s="89"/>
      <c r="J2" s="89"/>
      <c r="K2" s="89"/>
      <c r="L2" s="89"/>
      <c r="M2" s="89"/>
      <c r="N2" s="90" t="s">
        <v>121</v>
      </c>
    </row>
    <row r="3" spans="1:14" ht="14.25" customHeight="1">
      <c r="A3" s="234" t="s">
        <v>388</v>
      </c>
      <c r="B3" s="234"/>
      <c r="C3" s="234"/>
      <c r="D3" s="89"/>
      <c r="E3" s="89"/>
      <c r="F3" s="89"/>
      <c r="G3" s="89"/>
      <c r="H3" s="89"/>
      <c r="I3" s="89"/>
      <c r="J3" s="89"/>
      <c r="K3" s="89"/>
      <c r="L3" s="89"/>
      <c r="M3" s="89"/>
      <c r="N3" s="91" t="s">
        <v>11</v>
      </c>
    </row>
    <row r="4" spans="1:14" ht="14.25" customHeight="1">
      <c r="A4" s="265" t="s">
        <v>23</v>
      </c>
      <c r="B4" s="261" t="s">
        <v>28</v>
      </c>
      <c r="C4" s="261"/>
      <c r="D4" s="261"/>
      <c r="E4" s="261" t="s">
        <v>6</v>
      </c>
      <c r="F4" s="261" t="s">
        <v>18</v>
      </c>
      <c r="G4" s="261" t="s">
        <v>30</v>
      </c>
      <c r="H4" s="262" t="s">
        <v>55</v>
      </c>
      <c r="I4" s="263"/>
      <c r="J4" s="263"/>
      <c r="K4" s="263"/>
      <c r="L4" s="263"/>
      <c r="M4" s="263"/>
      <c r="N4" s="264"/>
    </row>
    <row r="5" spans="1:14" ht="60" customHeight="1">
      <c r="A5" s="265"/>
      <c r="B5" s="92" t="s">
        <v>8</v>
      </c>
      <c r="C5" s="93" t="s">
        <v>21</v>
      </c>
      <c r="D5" s="93" t="s">
        <v>20</v>
      </c>
      <c r="E5" s="261"/>
      <c r="F5" s="261"/>
      <c r="G5" s="261"/>
      <c r="H5" s="94" t="s">
        <v>5</v>
      </c>
      <c r="I5" s="94" t="s">
        <v>87</v>
      </c>
      <c r="J5" s="94" t="s">
        <v>10</v>
      </c>
      <c r="K5" s="94" t="s">
        <v>32</v>
      </c>
      <c r="L5" s="94" t="s">
        <v>17</v>
      </c>
      <c r="M5" s="94" t="s">
        <v>51</v>
      </c>
      <c r="N5" s="95" t="s">
        <v>16</v>
      </c>
    </row>
    <row r="6" spans="1:14" s="160" customFormat="1" ht="23.25" customHeight="1">
      <c r="A6" s="164"/>
      <c r="B6" s="164"/>
      <c r="C6" s="164"/>
      <c r="D6" s="164"/>
      <c r="E6" s="165"/>
      <c r="F6" s="164"/>
      <c r="G6" s="164"/>
      <c r="H6" s="166"/>
      <c r="I6" s="166"/>
      <c r="J6" s="166"/>
      <c r="K6" s="166"/>
      <c r="L6" s="166"/>
      <c r="M6" s="167"/>
      <c r="N6" s="163"/>
    </row>
    <row r="7" ht="14.25" customHeight="1">
      <c r="A7" s="181" t="s">
        <v>416</v>
      </c>
    </row>
  </sheetData>
  <sheetProtection formatCells="0" formatColumns="0" formatRows="0"/>
  <mergeCells count="7">
    <mergeCell ref="G4:G5"/>
    <mergeCell ref="H4:N4"/>
    <mergeCell ref="F4:F5"/>
    <mergeCell ref="A3:C3"/>
    <mergeCell ref="B4:D4"/>
    <mergeCell ref="A4:A5"/>
    <mergeCell ref="E4:E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
    </sheetView>
  </sheetViews>
  <sheetFormatPr defaultColWidth="9.00390625" defaultRowHeight="14.25"/>
  <cols>
    <col min="1" max="1" width="15.125" style="0" customWidth="1"/>
    <col min="2" max="5" width="6.625" style="0" customWidth="1"/>
    <col min="6" max="12" width="12.625" style="141" customWidth="1"/>
  </cols>
  <sheetData>
    <row r="1" spans="1:12" ht="22.5" customHeight="1">
      <c r="A1" s="142" t="s">
        <v>123</v>
      </c>
      <c r="B1" s="142"/>
      <c r="C1" s="142"/>
      <c r="D1" s="142"/>
      <c r="E1" s="142"/>
      <c r="F1" s="142"/>
      <c r="G1" s="142"/>
      <c r="H1" s="142"/>
      <c r="I1" s="142"/>
      <c r="J1" s="142"/>
      <c r="K1" s="142"/>
      <c r="L1" s="142"/>
    </row>
    <row r="2" spans="1:12" ht="36.75" customHeight="1">
      <c r="A2" s="142"/>
      <c r="B2" s="142"/>
      <c r="C2" s="142"/>
      <c r="D2" s="142"/>
      <c r="E2" s="142"/>
      <c r="F2" s="142"/>
      <c r="G2" s="142"/>
      <c r="H2" s="142"/>
      <c r="I2" s="142"/>
      <c r="J2" s="142"/>
      <c r="K2" s="142"/>
      <c r="L2" s="143" t="s">
        <v>122</v>
      </c>
    </row>
    <row r="3" spans="1:12" ht="14.25" customHeight="1">
      <c r="A3" s="3" t="s">
        <v>389</v>
      </c>
      <c r="B3" s="144"/>
      <c r="C3" s="144"/>
      <c r="D3" s="144"/>
      <c r="E3" s="144"/>
      <c r="F3" s="144"/>
      <c r="G3" s="144"/>
      <c r="H3" s="144"/>
      <c r="I3" s="144"/>
      <c r="J3" s="144"/>
      <c r="K3" s="144"/>
      <c r="L3" s="145" t="s">
        <v>11</v>
      </c>
    </row>
    <row r="4" spans="1:12" ht="37.5" customHeight="1">
      <c r="A4" s="266" t="s">
        <v>23</v>
      </c>
      <c r="B4" s="266" t="s">
        <v>124</v>
      </c>
      <c r="C4" s="266" t="s">
        <v>34</v>
      </c>
      <c r="D4" s="266" t="s">
        <v>125</v>
      </c>
      <c r="E4" s="266" t="s">
        <v>126</v>
      </c>
      <c r="F4" s="268" t="s">
        <v>55</v>
      </c>
      <c r="G4" s="269"/>
      <c r="H4" s="269"/>
      <c r="I4" s="269"/>
      <c r="J4" s="269"/>
      <c r="K4" s="269"/>
      <c r="L4" s="270"/>
    </row>
    <row r="5" spans="1:12" ht="33.75" customHeight="1">
      <c r="A5" s="267"/>
      <c r="B5" s="267"/>
      <c r="C5" s="267"/>
      <c r="D5" s="267"/>
      <c r="E5" s="267"/>
      <c r="F5" s="146" t="s">
        <v>79</v>
      </c>
      <c r="G5" s="147" t="s">
        <v>12</v>
      </c>
      <c r="H5" s="147" t="s">
        <v>9</v>
      </c>
      <c r="I5" s="147" t="s">
        <v>0</v>
      </c>
      <c r="J5" s="147" t="s">
        <v>14</v>
      </c>
      <c r="K5" s="147" t="s">
        <v>51</v>
      </c>
      <c r="L5" s="148" t="s">
        <v>25</v>
      </c>
    </row>
    <row r="6" spans="1:12" s="160" customFormat="1" ht="20.25" customHeight="1">
      <c r="A6" s="164"/>
      <c r="B6" s="164"/>
      <c r="C6" s="164"/>
      <c r="D6" s="164"/>
      <c r="E6" s="174"/>
      <c r="F6" s="163"/>
      <c r="G6" s="163"/>
      <c r="H6" s="163"/>
      <c r="I6" s="163"/>
      <c r="J6" s="163"/>
      <c r="K6" s="163"/>
      <c r="L6" s="163"/>
    </row>
    <row r="7" ht="14.25" customHeight="1">
      <c r="A7" s="181" t="s">
        <v>392</v>
      </c>
    </row>
  </sheetData>
  <sheetProtection formatCells="0" formatColumns="0" formatRows="0"/>
  <mergeCells count="6">
    <mergeCell ref="E4:E5"/>
    <mergeCell ref="F4:L4"/>
    <mergeCell ref="A4:A5"/>
    <mergeCell ref="B4:B5"/>
    <mergeCell ref="C4:C5"/>
    <mergeCell ref="D4:D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
    </sheetView>
  </sheetViews>
  <sheetFormatPr defaultColWidth="9.00390625" defaultRowHeight="14.25"/>
  <cols>
    <col min="1" max="1" width="18.375" style="0" customWidth="1"/>
  </cols>
  <sheetData>
    <row r="1" spans="1:13" ht="22.5" customHeight="1">
      <c r="A1" s="96" t="s">
        <v>128</v>
      </c>
      <c r="B1" s="96"/>
      <c r="C1" s="96"/>
      <c r="D1" s="96"/>
      <c r="E1" s="96"/>
      <c r="F1" s="96"/>
      <c r="G1" s="96"/>
      <c r="H1" s="96"/>
      <c r="I1" s="96"/>
      <c r="J1" s="96"/>
      <c r="K1" s="96"/>
      <c r="L1" s="96"/>
      <c r="M1" s="96"/>
    </row>
    <row r="2" spans="1:13" ht="22.5" customHeight="1">
      <c r="A2" s="96"/>
      <c r="B2" s="96"/>
      <c r="C2" s="96"/>
      <c r="D2" s="96"/>
      <c r="E2" s="96"/>
      <c r="F2" s="96"/>
      <c r="G2" s="96"/>
      <c r="H2" s="96"/>
      <c r="I2" s="96"/>
      <c r="J2" s="96"/>
      <c r="K2" s="96"/>
      <c r="L2" s="96"/>
      <c r="M2" s="97" t="s">
        <v>127</v>
      </c>
    </row>
    <row r="3" spans="1:13" ht="14.25" customHeight="1">
      <c r="A3" s="3" t="s">
        <v>389</v>
      </c>
      <c r="B3" s="98"/>
      <c r="C3" s="98"/>
      <c r="D3" s="98"/>
      <c r="E3" s="98"/>
      <c r="F3" s="98"/>
      <c r="G3" s="98"/>
      <c r="H3" s="98"/>
      <c r="I3" s="98"/>
      <c r="J3" s="98"/>
      <c r="K3" s="98"/>
      <c r="L3" s="98"/>
      <c r="M3" s="99" t="s">
        <v>11</v>
      </c>
    </row>
    <row r="4" spans="1:13" ht="14.25" customHeight="1">
      <c r="A4" s="276" t="s">
        <v>23</v>
      </c>
      <c r="B4" s="277" t="s">
        <v>69</v>
      </c>
      <c r="C4" s="277" t="s">
        <v>70</v>
      </c>
      <c r="D4" s="277" t="s">
        <v>71</v>
      </c>
      <c r="E4" s="271" t="s">
        <v>72</v>
      </c>
      <c r="F4" s="271" t="s">
        <v>73</v>
      </c>
      <c r="G4" s="273" t="s">
        <v>55</v>
      </c>
      <c r="H4" s="274"/>
      <c r="I4" s="274"/>
      <c r="J4" s="274"/>
      <c r="K4" s="274"/>
      <c r="L4" s="274"/>
      <c r="M4" s="275"/>
    </row>
    <row r="5" spans="1:13" ht="45" customHeight="1">
      <c r="A5" s="276"/>
      <c r="B5" s="277"/>
      <c r="C5" s="277"/>
      <c r="D5" s="277"/>
      <c r="E5" s="272"/>
      <c r="F5" s="272" t="s">
        <v>73</v>
      </c>
      <c r="G5" s="101" t="s">
        <v>5</v>
      </c>
      <c r="H5" s="100" t="s">
        <v>12</v>
      </c>
      <c r="I5" s="100" t="s">
        <v>9</v>
      </c>
      <c r="J5" s="100" t="s">
        <v>0</v>
      </c>
      <c r="K5" s="100" t="s">
        <v>14</v>
      </c>
      <c r="L5" s="100" t="s">
        <v>51</v>
      </c>
      <c r="M5" s="100" t="s">
        <v>25</v>
      </c>
    </row>
    <row r="6" spans="1:13" s="160" customFormat="1" ht="21.75" customHeight="1">
      <c r="A6" s="164"/>
      <c r="B6" s="164"/>
      <c r="C6" s="164"/>
      <c r="D6" s="164"/>
      <c r="E6" s="164"/>
      <c r="F6" s="164"/>
      <c r="G6" s="166"/>
      <c r="H6" s="166"/>
      <c r="I6" s="166"/>
      <c r="J6" s="166"/>
      <c r="K6" s="166"/>
      <c r="L6" s="167"/>
      <c r="M6" s="163"/>
    </row>
    <row r="7" ht="14.25" customHeight="1">
      <c r="A7" s="181" t="s">
        <v>391</v>
      </c>
    </row>
  </sheetData>
  <sheetProtection formatCells="0" formatColumns="0" formatRows="0"/>
  <mergeCells count="7">
    <mergeCell ref="E4:E5"/>
    <mergeCell ref="G4:M4"/>
    <mergeCell ref="F4:F5"/>
    <mergeCell ref="A4:A5"/>
    <mergeCell ref="B4:B5"/>
    <mergeCell ref="C4:C5"/>
    <mergeCell ref="D4:D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F11"/>
  <sheetViews>
    <sheetView showGridLines="0" showZeros="0" workbookViewId="0" topLeftCell="A1">
      <selection activeCell="E22" sqref="E22"/>
    </sheetView>
  </sheetViews>
  <sheetFormatPr defaultColWidth="9.00390625" defaultRowHeight="14.25"/>
  <cols>
    <col min="1" max="1" width="22.25390625" style="0" customWidth="1"/>
    <col min="2" max="2" width="7.625" style="0" customWidth="1"/>
    <col min="3" max="3" width="6.375" style="0" customWidth="1"/>
    <col min="4" max="4" width="6.25390625" style="0" customWidth="1"/>
    <col min="5" max="5" width="43.375" style="0" customWidth="1"/>
    <col min="6" max="6" width="44.00390625" style="0" customWidth="1"/>
  </cols>
  <sheetData>
    <row r="1" spans="1:6" ht="27" customHeight="1">
      <c r="A1" s="112" t="s">
        <v>130</v>
      </c>
      <c r="B1" s="113"/>
      <c r="C1" s="113"/>
      <c r="D1" s="113"/>
      <c r="E1" s="113"/>
      <c r="F1" s="113"/>
    </row>
    <row r="2" spans="1:6" ht="14.25" customHeight="1">
      <c r="A2" s="114"/>
      <c r="B2" s="114"/>
      <c r="C2" s="114"/>
      <c r="D2" s="114"/>
      <c r="E2" s="114"/>
      <c r="F2" s="115" t="s">
        <v>129</v>
      </c>
    </row>
    <row r="3" spans="1:6" ht="14.25" customHeight="1">
      <c r="A3" s="234" t="s">
        <v>388</v>
      </c>
      <c r="B3" s="234"/>
      <c r="C3" s="234"/>
      <c r="D3" s="116"/>
      <c r="E3" s="116"/>
      <c r="F3" s="117" t="s">
        <v>11</v>
      </c>
    </row>
    <row r="4" spans="1:6" ht="14.25" customHeight="1">
      <c r="A4" s="278" t="s">
        <v>23</v>
      </c>
      <c r="B4" s="280" t="s">
        <v>28</v>
      </c>
      <c r="C4" s="280"/>
      <c r="D4" s="280"/>
      <c r="E4" s="280" t="s">
        <v>6</v>
      </c>
      <c r="F4" s="279" t="s">
        <v>131</v>
      </c>
    </row>
    <row r="5" spans="1:6" ht="14.25" customHeight="1">
      <c r="A5" s="278"/>
      <c r="B5" s="280"/>
      <c r="C5" s="280"/>
      <c r="D5" s="280"/>
      <c r="E5" s="280"/>
      <c r="F5" s="279"/>
    </row>
    <row r="6" spans="1:6" ht="14.25" customHeight="1">
      <c r="A6" s="278"/>
      <c r="B6" s="118" t="s">
        <v>8</v>
      </c>
      <c r="C6" s="118" t="s">
        <v>21</v>
      </c>
      <c r="D6" s="118" t="s">
        <v>20</v>
      </c>
      <c r="E6" s="280"/>
      <c r="F6" s="279"/>
    </row>
    <row r="7" spans="1:6" s="160" customFormat="1" ht="49.5" customHeight="1">
      <c r="A7" s="177"/>
      <c r="B7" s="177"/>
      <c r="C7" s="177"/>
      <c r="D7" s="177"/>
      <c r="E7" s="178" t="s">
        <v>5</v>
      </c>
      <c r="F7" s="182">
        <f>SUM(F8:F11)</f>
        <v>659.6600000000001</v>
      </c>
    </row>
    <row r="8" spans="1:6" ht="49.5" customHeight="1">
      <c r="A8" s="177" t="s">
        <v>417</v>
      </c>
      <c r="B8" s="177" t="s">
        <v>209</v>
      </c>
      <c r="C8" s="177" t="s">
        <v>204</v>
      </c>
      <c r="D8" s="177" t="s">
        <v>204</v>
      </c>
      <c r="E8" s="178" t="s">
        <v>210</v>
      </c>
      <c r="F8" s="182">
        <v>107.6</v>
      </c>
    </row>
    <row r="9" spans="1:6" ht="49.5" customHeight="1">
      <c r="A9" s="177" t="s">
        <v>200</v>
      </c>
      <c r="B9" s="177" t="s">
        <v>209</v>
      </c>
      <c r="C9" s="177" t="s">
        <v>224</v>
      </c>
      <c r="D9" s="177" t="s">
        <v>236</v>
      </c>
      <c r="E9" s="178" t="s">
        <v>237</v>
      </c>
      <c r="F9" s="182">
        <v>7.13</v>
      </c>
    </row>
    <row r="10" spans="1:6" ht="49.5" customHeight="1">
      <c r="A10" s="177" t="s">
        <v>201</v>
      </c>
      <c r="B10" s="177" t="s">
        <v>209</v>
      </c>
      <c r="C10" s="177" t="s">
        <v>204</v>
      </c>
      <c r="D10" s="177" t="s">
        <v>213</v>
      </c>
      <c r="E10" s="178" t="s">
        <v>214</v>
      </c>
      <c r="F10" s="182">
        <v>533.83</v>
      </c>
    </row>
    <row r="11" spans="1:6" ht="49.5" customHeight="1">
      <c r="A11" s="177" t="s">
        <v>384</v>
      </c>
      <c r="B11" s="177" t="s">
        <v>209</v>
      </c>
      <c r="C11" s="177" t="s">
        <v>204</v>
      </c>
      <c r="D11" s="177" t="s">
        <v>213</v>
      </c>
      <c r="E11" s="178" t="s">
        <v>214</v>
      </c>
      <c r="F11" s="182">
        <v>11.1</v>
      </c>
    </row>
  </sheetData>
  <sheetProtection formatCells="0" formatColumns="0" formatRows="0"/>
  <mergeCells count="5">
    <mergeCell ref="A3:C3"/>
    <mergeCell ref="A4:A6"/>
    <mergeCell ref="F4:F6"/>
    <mergeCell ref="B4:D5"/>
    <mergeCell ref="E4:E6"/>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U30"/>
  <sheetViews>
    <sheetView showGridLines="0" showZeros="0" workbookViewId="0" topLeftCell="A1">
      <selection activeCell="A27" sqref="A27"/>
    </sheetView>
  </sheetViews>
  <sheetFormatPr defaultColWidth="9.00390625" defaultRowHeight="14.25"/>
  <cols>
    <col min="1" max="1" width="9.25390625" style="0" customWidth="1"/>
    <col min="2" max="2" width="12.625" style="0" customWidth="1"/>
    <col min="3" max="3" width="8.75390625" style="0" customWidth="1"/>
    <col min="4" max="4" width="9.50390625" style="0" customWidth="1"/>
    <col min="6" max="6" width="7.625" style="0" customWidth="1"/>
    <col min="7" max="8" width="6.125" style="0" customWidth="1"/>
    <col min="9" max="10" width="5.375" style="0" customWidth="1"/>
    <col min="11" max="11" width="20.625" style="0" customWidth="1"/>
    <col min="12" max="12" width="9.625" style="0" customWidth="1"/>
    <col min="13" max="13" width="9.25390625" style="0" customWidth="1"/>
    <col min="14" max="14" width="20.625" style="0" customWidth="1"/>
    <col min="15" max="15" width="13.00390625" style="0" customWidth="1"/>
    <col min="16" max="16" width="12.625" style="0" customWidth="1"/>
    <col min="17" max="17" width="6.375" style="0" customWidth="1"/>
    <col min="18" max="18" width="8.00390625" style="0" customWidth="1"/>
    <col min="19" max="19" width="14.625" style="0" customWidth="1"/>
    <col min="20" max="20" width="8.25390625" style="0" customWidth="1"/>
    <col min="21" max="21" width="7.125" style="0" customWidth="1"/>
  </cols>
  <sheetData>
    <row r="1" ht="14.25" customHeight="1"/>
    <row r="2" spans="1:21" ht="26.25" customHeight="1">
      <c r="A2" s="149" t="s">
        <v>80</v>
      </c>
      <c r="B2" s="149"/>
      <c r="C2" s="149"/>
      <c r="D2" s="149"/>
      <c r="E2" s="149"/>
      <c r="F2" s="149"/>
      <c r="G2" s="149"/>
      <c r="H2" s="149"/>
      <c r="I2" s="149"/>
      <c r="J2" s="149"/>
      <c r="K2" s="149"/>
      <c r="L2" s="149"/>
      <c r="M2" s="149"/>
      <c r="N2" s="149"/>
      <c r="O2" s="149"/>
      <c r="P2" s="149"/>
      <c r="Q2" s="149"/>
      <c r="R2" s="149"/>
      <c r="S2" s="149"/>
      <c r="T2" s="149"/>
      <c r="U2" s="149"/>
    </row>
    <row r="3" spans="1:6" ht="14.25" customHeight="1">
      <c r="A3" s="160" t="s">
        <v>189</v>
      </c>
      <c r="F3" s="3" t="s">
        <v>389</v>
      </c>
    </row>
    <row r="4" spans="1:21" ht="27.75" customHeight="1">
      <c r="A4" s="281" t="s">
        <v>516</v>
      </c>
      <c r="B4" s="281" t="s">
        <v>517</v>
      </c>
      <c r="C4" s="281" t="s">
        <v>79</v>
      </c>
      <c r="D4" s="283" t="s">
        <v>507</v>
      </c>
      <c r="E4" s="284"/>
      <c r="F4" s="284"/>
      <c r="G4" s="284"/>
      <c r="H4" s="284"/>
      <c r="I4" s="284"/>
      <c r="J4" s="285"/>
      <c r="K4" s="192" t="s">
        <v>133</v>
      </c>
      <c r="L4" s="193"/>
      <c r="M4" s="193"/>
      <c r="N4" s="192" t="s">
        <v>518</v>
      </c>
      <c r="O4" s="193"/>
      <c r="P4" s="193"/>
      <c r="Q4" s="193"/>
      <c r="R4" s="192" t="s">
        <v>519</v>
      </c>
      <c r="S4" s="193"/>
      <c r="T4" s="193"/>
      <c r="U4" s="194" t="s">
        <v>144</v>
      </c>
    </row>
    <row r="5" spans="1:21" ht="71.25" customHeight="1">
      <c r="A5" s="282"/>
      <c r="B5" s="282"/>
      <c r="C5" s="282"/>
      <c r="D5" s="195" t="s">
        <v>520</v>
      </c>
      <c r="E5" s="195" t="s">
        <v>507</v>
      </c>
      <c r="F5" s="195" t="s">
        <v>508</v>
      </c>
      <c r="G5" s="195" t="s">
        <v>521</v>
      </c>
      <c r="H5" s="195" t="s">
        <v>82</v>
      </c>
      <c r="I5" s="195" t="s">
        <v>522</v>
      </c>
      <c r="J5" s="195" t="s">
        <v>83</v>
      </c>
      <c r="K5" s="195" t="s">
        <v>134</v>
      </c>
      <c r="L5" s="195" t="s">
        <v>135</v>
      </c>
      <c r="M5" s="195" t="s">
        <v>136</v>
      </c>
      <c r="N5" s="195" t="s">
        <v>137</v>
      </c>
      <c r="O5" s="195" t="s">
        <v>138</v>
      </c>
      <c r="P5" s="195" t="s">
        <v>139</v>
      </c>
      <c r="Q5" s="195" t="s">
        <v>140</v>
      </c>
      <c r="R5" s="195" t="s">
        <v>141</v>
      </c>
      <c r="S5" s="195" t="s">
        <v>142</v>
      </c>
      <c r="T5" s="195" t="s">
        <v>143</v>
      </c>
      <c r="U5" s="196" t="s">
        <v>145</v>
      </c>
    </row>
    <row r="6" spans="1:21" ht="14.25" customHeight="1">
      <c r="A6" s="150" t="s">
        <v>81</v>
      </c>
      <c r="B6" s="150" t="s">
        <v>81</v>
      </c>
      <c r="C6" s="150" t="s">
        <v>81</v>
      </c>
      <c r="D6" s="150" t="s">
        <v>81</v>
      </c>
      <c r="E6" s="150" t="s">
        <v>81</v>
      </c>
      <c r="F6" s="150" t="s">
        <v>81</v>
      </c>
      <c r="G6" s="150" t="s">
        <v>81</v>
      </c>
      <c r="H6" s="150" t="s">
        <v>81</v>
      </c>
      <c r="I6" s="150" t="s">
        <v>81</v>
      </c>
      <c r="J6" s="150" t="s">
        <v>81</v>
      </c>
      <c r="K6" s="150" t="s">
        <v>81</v>
      </c>
      <c r="L6" s="150" t="s">
        <v>81</v>
      </c>
      <c r="M6" s="150" t="s">
        <v>81</v>
      </c>
      <c r="N6" s="150" t="s">
        <v>81</v>
      </c>
      <c r="O6" s="150" t="s">
        <v>81</v>
      </c>
      <c r="P6" s="150" t="s">
        <v>81</v>
      </c>
      <c r="Q6" s="150" t="s">
        <v>81</v>
      </c>
      <c r="R6" s="150" t="s">
        <v>81</v>
      </c>
      <c r="S6" s="150" t="s">
        <v>81</v>
      </c>
      <c r="T6" s="150" t="s">
        <v>81</v>
      </c>
      <c r="U6" s="150" t="s">
        <v>81</v>
      </c>
    </row>
    <row r="7" spans="1:21" s="160" customFormat="1" ht="14.25">
      <c r="A7" s="177" t="s">
        <v>5</v>
      </c>
      <c r="B7" s="177"/>
      <c r="C7" s="179">
        <f>SUM(C8:C30)</f>
        <v>25711.399999999998</v>
      </c>
      <c r="D7" s="179">
        <f>SUM(D8:D30)</f>
        <v>25711.399999999998</v>
      </c>
      <c r="E7" s="179">
        <f>SUM(E8:E30)</f>
        <v>25483.399999999998</v>
      </c>
      <c r="F7" s="179">
        <f>SUM(F8:F30)</f>
        <v>228</v>
      </c>
      <c r="G7" s="179">
        <v>0</v>
      </c>
      <c r="H7" s="179">
        <v>0</v>
      </c>
      <c r="I7" s="180">
        <v>0</v>
      </c>
      <c r="J7" s="180">
        <v>0</v>
      </c>
      <c r="K7" s="177"/>
      <c r="L7" s="177"/>
      <c r="M7" s="177"/>
      <c r="N7" s="177"/>
      <c r="O7" s="177"/>
      <c r="P7" s="177"/>
      <c r="Q7" s="177"/>
      <c r="R7" s="177"/>
      <c r="S7" s="177"/>
      <c r="T7" s="177"/>
      <c r="U7" s="177"/>
    </row>
    <row r="8" spans="1:21" ht="228">
      <c r="A8" s="177" t="s">
        <v>418</v>
      </c>
      <c r="B8" s="177" t="s">
        <v>362</v>
      </c>
      <c r="C8" s="179">
        <v>15</v>
      </c>
      <c r="D8" s="176">
        <v>15</v>
      </c>
      <c r="E8" s="179">
        <v>15</v>
      </c>
      <c r="F8" s="179">
        <v>0</v>
      </c>
      <c r="G8" s="179">
        <v>0</v>
      </c>
      <c r="H8" s="179">
        <v>0</v>
      </c>
      <c r="I8" s="180">
        <v>0</v>
      </c>
      <c r="J8" s="180">
        <v>0</v>
      </c>
      <c r="K8" s="177" t="s">
        <v>509</v>
      </c>
      <c r="L8" s="177"/>
      <c r="M8" s="177"/>
      <c r="N8" s="177" t="s">
        <v>419</v>
      </c>
      <c r="O8" s="177" t="s">
        <v>420</v>
      </c>
      <c r="P8" s="177" t="s">
        <v>421</v>
      </c>
      <c r="Q8" s="177"/>
      <c r="R8" s="177"/>
      <c r="S8" s="177"/>
      <c r="T8" s="177"/>
      <c r="U8" s="177"/>
    </row>
    <row r="9" spans="1:21" ht="156">
      <c r="A9" s="177" t="s">
        <v>418</v>
      </c>
      <c r="B9" s="177" t="s">
        <v>360</v>
      </c>
      <c r="C9" s="179">
        <v>1623</v>
      </c>
      <c r="D9" s="176">
        <v>1623</v>
      </c>
      <c r="E9" s="179">
        <v>1623</v>
      </c>
      <c r="F9" s="179">
        <v>0</v>
      </c>
      <c r="G9" s="179">
        <v>0</v>
      </c>
      <c r="H9" s="179">
        <v>0</v>
      </c>
      <c r="I9" s="180">
        <v>0</v>
      </c>
      <c r="J9" s="180">
        <v>0</v>
      </c>
      <c r="K9" s="177" t="s">
        <v>422</v>
      </c>
      <c r="L9" s="177"/>
      <c r="M9" s="177"/>
      <c r="N9" s="177" t="s">
        <v>423</v>
      </c>
      <c r="O9" s="177" t="s">
        <v>424</v>
      </c>
      <c r="P9" s="177" t="s">
        <v>425</v>
      </c>
      <c r="Q9" s="177"/>
      <c r="R9" s="177"/>
      <c r="S9" s="177"/>
      <c r="T9" s="177"/>
      <c r="U9" s="177"/>
    </row>
    <row r="10" spans="1:21" ht="288">
      <c r="A10" s="177" t="s">
        <v>418</v>
      </c>
      <c r="B10" s="177" t="s">
        <v>348</v>
      </c>
      <c r="C10" s="179">
        <v>340</v>
      </c>
      <c r="D10" s="176">
        <v>340</v>
      </c>
      <c r="E10" s="179">
        <v>340</v>
      </c>
      <c r="F10" s="179">
        <v>0</v>
      </c>
      <c r="G10" s="179">
        <v>0</v>
      </c>
      <c r="H10" s="179">
        <v>0</v>
      </c>
      <c r="I10" s="180">
        <v>0</v>
      </c>
      <c r="J10" s="180">
        <v>0</v>
      </c>
      <c r="K10" s="181"/>
      <c r="L10" s="177"/>
      <c r="M10" s="177"/>
      <c r="N10" s="177" t="s">
        <v>426</v>
      </c>
      <c r="O10" s="177" t="s">
        <v>427</v>
      </c>
      <c r="P10" s="177" t="s">
        <v>428</v>
      </c>
      <c r="Q10" s="177"/>
      <c r="R10" s="177"/>
      <c r="S10" s="177" t="s">
        <v>429</v>
      </c>
      <c r="T10" s="177" t="s">
        <v>430</v>
      </c>
      <c r="U10" s="177" t="s">
        <v>431</v>
      </c>
    </row>
    <row r="11" spans="1:21" ht="60">
      <c r="A11" s="177" t="s">
        <v>418</v>
      </c>
      <c r="B11" s="177" t="s">
        <v>351</v>
      </c>
      <c r="C11" s="179">
        <v>454.2</v>
      </c>
      <c r="D11" s="176">
        <v>454.2</v>
      </c>
      <c r="E11" s="179">
        <v>454.2</v>
      </c>
      <c r="F11" s="179">
        <v>0</v>
      </c>
      <c r="G11" s="179">
        <v>0</v>
      </c>
      <c r="H11" s="179">
        <v>0</v>
      </c>
      <c r="I11" s="180">
        <v>0</v>
      </c>
      <c r="J11" s="180">
        <v>0</v>
      </c>
      <c r="K11" s="177" t="s">
        <v>432</v>
      </c>
      <c r="L11" s="177" t="s">
        <v>433</v>
      </c>
      <c r="M11" s="177"/>
      <c r="N11" s="177" t="s">
        <v>434</v>
      </c>
      <c r="O11" s="177" t="s">
        <v>435</v>
      </c>
      <c r="P11" s="177"/>
      <c r="Q11" s="177"/>
      <c r="R11" s="177"/>
      <c r="S11" s="177"/>
      <c r="T11" s="177"/>
      <c r="U11" s="177"/>
    </row>
    <row r="12" spans="1:21" ht="120">
      <c r="A12" s="177" t="s">
        <v>418</v>
      </c>
      <c r="B12" s="177" t="s">
        <v>355</v>
      </c>
      <c r="C12" s="179">
        <v>200</v>
      </c>
      <c r="D12" s="176">
        <v>200</v>
      </c>
      <c r="E12" s="179">
        <v>200</v>
      </c>
      <c r="F12" s="179">
        <v>0</v>
      </c>
      <c r="G12" s="179">
        <v>0</v>
      </c>
      <c r="H12" s="179">
        <v>0</v>
      </c>
      <c r="I12" s="180">
        <v>0</v>
      </c>
      <c r="J12" s="180">
        <v>0</v>
      </c>
      <c r="K12" s="177" t="s">
        <v>436</v>
      </c>
      <c r="L12" s="177"/>
      <c r="M12" s="177"/>
      <c r="N12" s="177" t="s">
        <v>437</v>
      </c>
      <c r="O12" s="177" t="s">
        <v>438</v>
      </c>
      <c r="P12" s="177" t="s">
        <v>439</v>
      </c>
      <c r="Q12" s="177"/>
      <c r="R12" s="177"/>
      <c r="S12" s="177"/>
      <c r="T12" s="177"/>
      <c r="U12" s="177"/>
    </row>
    <row r="13" spans="1:21" ht="108">
      <c r="A13" s="177" t="s">
        <v>418</v>
      </c>
      <c r="B13" s="177" t="s">
        <v>513</v>
      </c>
      <c r="C13" s="179">
        <v>4</v>
      </c>
      <c r="D13" s="176">
        <v>4</v>
      </c>
      <c r="E13" s="179">
        <v>4</v>
      </c>
      <c r="F13" s="179">
        <v>0</v>
      </c>
      <c r="G13" s="179">
        <v>0</v>
      </c>
      <c r="H13" s="179">
        <v>0</v>
      </c>
      <c r="I13" s="180">
        <v>0</v>
      </c>
      <c r="J13" s="180">
        <v>0</v>
      </c>
      <c r="K13" s="177" t="s">
        <v>440</v>
      </c>
      <c r="L13" s="177"/>
      <c r="M13" s="177"/>
      <c r="N13" s="177"/>
      <c r="O13" s="177"/>
      <c r="P13" s="177"/>
      <c r="Q13" s="177"/>
      <c r="R13" s="177"/>
      <c r="S13" s="177" t="s">
        <v>441</v>
      </c>
      <c r="T13" s="177"/>
      <c r="U13" s="177"/>
    </row>
    <row r="14" spans="1:21" ht="72">
      <c r="A14" s="177" t="s">
        <v>418</v>
      </c>
      <c r="B14" s="177" t="s">
        <v>345</v>
      </c>
      <c r="C14" s="179">
        <v>4</v>
      </c>
      <c r="D14" s="176">
        <v>4</v>
      </c>
      <c r="E14" s="179">
        <v>4</v>
      </c>
      <c r="F14" s="179">
        <v>0</v>
      </c>
      <c r="G14" s="179">
        <v>0</v>
      </c>
      <c r="H14" s="179">
        <v>0</v>
      </c>
      <c r="I14" s="180">
        <v>0</v>
      </c>
      <c r="J14" s="180">
        <v>0</v>
      </c>
      <c r="K14" s="177" t="s">
        <v>442</v>
      </c>
      <c r="L14" s="177" t="s">
        <v>443</v>
      </c>
      <c r="M14" s="177" t="s">
        <v>444</v>
      </c>
      <c r="N14" s="177"/>
      <c r="O14" s="177"/>
      <c r="P14" s="177"/>
      <c r="Q14" s="177"/>
      <c r="R14" s="177"/>
      <c r="S14" s="177" t="s">
        <v>445</v>
      </c>
      <c r="T14" s="177"/>
      <c r="U14" s="177"/>
    </row>
    <row r="15" spans="1:21" ht="36">
      <c r="A15" s="177" t="s">
        <v>418</v>
      </c>
      <c r="B15" s="177" t="s">
        <v>343</v>
      </c>
      <c r="C15" s="179">
        <v>15.4</v>
      </c>
      <c r="D15" s="176">
        <v>15.4</v>
      </c>
      <c r="E15" s="179">
        <v>15.4</v>
      </c>
      <c r="F15" s="179">
        <v>0</v>
      </c>
      <c r="G15" s="179">
        <v>0</v>
      </c>
      <c r="H15" s="179">
        <v>0</v>
      </c>
      <c r="I15" s="180">
        <v>0</v>
      </c>
      <c r="J15" s="180">
        <v>0</v>
      </c>
      <c r="K15" s="177"/>
      <c r="L15" s="177"/>
      <c r="M15" s="177"/>
      <c r="N15" s="177"/>
      <c r="O15" s="177" t="s">
        <v>446</v>
      </c>
      <c r="P15" s="177"/>
      <c r="Q15" s="177"/>
      <c r="R15" s="177"/>
      <c r="S15" s="177" t="s">
        <v>447</v>
      </c>
      <c r="T15" s="177"/>
      <c r="U15" s="177"/>
    </row>
    <row r="16" spans="1:21" ht="72">
      <c r="A16" s="177" t="s">
        <v>418</v>
      </c>
      <c r="B16" s="177" t="s">
        <v>359</v>
      </c>
      <c r="C16" s="179">
        <v>10.7</v>
      </c>
      <c r="D16" s="176">
        <v>10.7</v>
      </c>
      <c r="E16" s="179">
        <v>10.7</v>
      </c>
      <c r="F16" s="179">
        <v>0</v>
      </c>
      <c r="G16" s="179">
        <v>0</v>
      </c>
      <c r="H16" s="179">
        <v>0</v>
      </c>
      <c r="I16" s="180">
        <v>0</v>
      </c>
      <c r="J16" s="180">
        <v>0</v>
      </c>
      <c r="K16" s="177" t="s">
        <v>448</v>
      </c>
      <c r="L16" s="177"/>
      <c r="M16" s="177"/>
      <c r="N16" s="177" t="s">
        <v>449</v>
      </c>
      <c r="O16" s="177" t="s">
        <v>450</v>
      </c>
      <c r="P16" s="177"/>
      <c r="Q16" s="177"/>
      <c r="R16" s="177"/>
      <c r="S16" s="177"/>
      <c r="T16" s="177"/>
      <c r="U16" s="177"/>
    </row>
    <row r="17" spans="1:21" ht="24">
      <c r="A17" s="177" t="s">
        <v>418</v>
      </c>
      <c r="B17" s="177" t="s">
        <v>350</v>
      </c>
      <c r="C17" s="179">
        <v>1143</v>
      </c>
      <c r="D17" s="176">
        <v>1143</v>
      </c>
      <c r="E17" s="179">
        <v>1143</v>
      </c>
      <c r="F17" s="179">
        <v>0</v>
      </c>
      <c r="G17" s="179">
        <v>0</v>
      </c>
      <c r="H17" s="179">
        <v>0</v>
      </c>
      <c r="I17" s="180">
        <v>0</v>
      </c>
      <c r="J17" s="180">
        <v>0</v>
      </c>
      <c r="K17" s="177" t="s">
        <v>451</v>
      </c>
      <c r="L17" s="177"/>
      <c r="M17" s="177"/>
      <c r="N17" s="177" t="s">
        <v>452</v>
      </c>
      <c r="O17" s="177"/>
      <c r="P17" s="177"/>
      <c r="Q17" s="177"/>
      <c r="R17" s="177"/>
      <c r="S17" s="177"/>
      <c r="T17" s="177"/>
      <c r="U17" s="177"/>
    </row>
    <row r="18" spans="1:21" ht="72">
      <c r="A18" s="177" t="s">
        <v>418</v>
      </c>
      <c r="B18" s="177" t="s">
        <v>361</v>
      </c>
      <c r="C18" s="179">
        <v>19220</v>
      </c>
      <c r="D18" s="176">
        <v>19220</v>
      </c>
      <c r="E18" s="179">
        <v>19220</v>
      </c>
      <c r="F18" s="179">
        <v>0</v>
      </c>
      <c r="G18" s="179">
        <v>0</v>
      </c>
      <c r="H18" s="179">
        <v>0</v>
      </c>
      <c r="I18" s="180">
        <v>0</v>
      </c>
      <c r="J18" s="180">
        <v>0</v>
      </c>
      <c r="K18" s="177" t="s">
        <v>453</v>
      </c>
      <c r="L18" s="177"/>
      <c r="M18" s="177"/>
      <c r="N18" s="177" t="s">
        <v>454</v>
      </c>
      <c r="O18" s="177" t="s">
        <v>455</v>
      </c>
      <c r="P18" s="177"/>
      <c r="Q18" s="177"/>
      <c r="R18" s="177"/>
      <c r="S18" s="177"/>
      <c r="T18" s="177"/>
      <c r="U18" s="177"/>
    </row>
    <row r="19" spans="1:21" ht="96">
      <c r="A19" s="177" t="s">
        <v>418</v>
      </c>
      <c r="B19" s="177" t="s">
        <v>346</v>
      </c>
      <c r="C19" s="179">
        <v>40</v>
      </c>
      <c r="D19" s="176">
        <v>40</v>
      </c>
      <c r="E19" s="179">
        <v>0</v>
      </c>
      <c r="F19" s="179">
        <v>40</v>
      </c>
      <c r="G19" s="179">
        <v>0</v>
      </c>
      <c r="H19" s="179">
        <v>0</v>
      </c>
      <c r="I19" s="180">
        <v>0</v>
      </c>
      <c r="J19" s="180">
        <v>0</v>
      </c>
      <c r="K19" s="177" t="s">
        <v>456</v>
      </c>
      <c r="L19" s="177" t="s">
        <v>457</v>
      </c>
      <c r="M19" s="177" t="s">
        <v>458</v>
      </c>
      <c r="N19" s="177" t="s">
        <v>457</v>
      </c>
      <c r="O19" s="177"/>
      <c r="P19" s="177"/>
      <c r="Q19" s="177"/>
      <c r="R19" s="177"/>
      <c r="S19" s="177" t="s">
        <v>459</v>
      </c>
      <c r="T19" s="177"/>
      <c r="U19" s="177"/>
    </row>
    <row r="20" spans="1:21" ht="120">
      <c r="A20" s="177" t="s">
        <v>418</v>
      </c>
      <c r="B20" s="177" t="s">
        <v>349</v>
      </c>
      <c r="C20" s="179">
        <v>20</v>
      </c>
      <c r="D20" s="176">
        <v>20</v>
      </c>
      <c r="E20" s="179">
        <v>0</v>
      </c>
      <c r="F20" s="179">
        <v>20</v>
      </c>
      <c r="G20" s="179">
        <v>0</v>
      </c>
      <c r="H20" s="179">
        <v>0</v>
      </c>
      <c r="I20" s="180">
        <v>0</v>
      </c>
      <c r="J20" s="180">
        <v>0</v>
      </c>
      <c r="K20" s="177" t="s">
        <v>460</v>
      </c>
      <c r="L20" s="177" t="s">
        <v>461</v>
      </c>
      <c r="M20" s="177" t="s">
        <v>462</v>
      </c>
      <c r="N20" s="177"/>
      <c r="O20" s="177" t="s">
        <v>463</v>
      </c>
      <c r="P20" s="177" t="s">
        <v>464</v>
      </c>
      <c r="Q20" s="177"/>
      <c r="R20" s="177"/>
      <c r="S20" s="177"/>
      <c r="T20" s="177"/>
      <c r="U20" s="177"/>
    </row>
    <row r="21" spans="1:21" ht="108">
      <c r="A21" s="177" t="s">
        <v>418</v>
      </c>
      <c r="B21" s="177" t="s">
        <v>356</v>
      </c>
      <c r="C21" s="179">
        <v>75.6</v>
      </c>
      <c r="D21" s="176">
        <v>75.6</v>
      </c>
      <c r="E21" s="179">
        <v>75.6</v>
      </c>
      <c r="F21" s="179">
        <v>0</v>
      </c>
      <c r="G21" s="179">
        <v>0</v>
      </c>
      <c r="H21" s="179">
        <v>0</v>
      </c>
      <c r="I21" s="180">
        <v>0</v>
      </c>
      <c r="J21" s="180">
        <v>0</v>
      </c>
      <c r="K21" s="177" t="s">
        <v>465</v>
      </c>
      <c r="L21" s="177"/>
      <c r="M21" s="177"/>
      <c r="N21" s="177" t="s">
        <v>466</v>
      </c>
      <c r="O21" s="177" t="s">
        <v>467</v>
      </c>
      <c r="P21" s="177"/>
      <c r="Q21" s="177"/>
      <c r="R21" s="177"/>
      <c r="S21" s="177"/>
      <c r="T21" s="177"/>
      <c r="U21" s="177"/>
    </row>
    <row r="22" spans="1:21" ht="120">
      <c r="A22" s="177" t="s">
        <v>418</v>
      </c>
      <c r="B22" s="177" t="s">
        <v>352</v>
      </c>
      <c r="C22" s="179">
        <v>800</v>
      </c>
      <c r="D22" s="176">
        <v>800</v>
      </c>
      <c r="E22" s="179">
        <v>800</v>
      </c>
      <c r="F22" s="179">
        <v>0</v>
      </c>
      <c r="G22" s="179">
        <v>0</v>
      </c>
      <c r="H22" s="179">
        <v>0</v>
      </c>
      <c r="I22" s="180">
        <v>0</v>
      </c>
      <c r="J22" s="180">
        <v>0</v>
      </c>
      <c r="K22" s="177" t="s">
        <v>468</v>
      </c>
      <c r="L22" s="177" t="s">
        <v>469</v>
      </c>
      <c r="M22" s="177" t="s">
        <v>470</v>
      </c>
      <c r="N22" s="177" t="s">
        <v>471</v>
      </c>
      <c r="O22" s="177"/>
      <c r="P22" s="177"/>
      <c r="Q22" s="177"/>
      <c r="R22" s="177"/>
      <c r="S22" s="177" t="s">
        <v>472</v>
      </c>
      <c r="T22" s="177"/>
      <c r="U22" s="177"/>
    </row>
    <row r="23" spans="1:21" ht="144">
      <c r="A23" s="177" t="s">
        <v>418</v>
      </c>
      <c r="B23" s="177" t="s">
        <v>353</v>
      </c>
      <c r="C23" s="179">
        <v>60</v>
      </c>
      <c r="D23" s="176">
        <v>60</v>
      </c>
      <c r="E23" s="179">
        <v>60</v>
      </c>
      <c r="F23" s="179">
        <v>0</v>
      </c>
      <c r="G23" s="179">
        <v>0</v>
      </c>
      <c r="H23" s="179">
        <v>0</v>
      </c>
      <c r="I23" s="180">
        <v>0</v>
      </c>
      <c r="J23" s="180">
        <v>0</v>
      </c>
      <c r="K23" s="177" t="s">
        <v>473</v>
      </c>
      <c r="L23" s="177"/>
      <c r="M23" s="177"/>
      <c r="N23" s="177" t="s">
        <v>474</v>
      </c>
      <c r="O23" s="177" t="s">
        <v>475</v>
      </c>
      <c r="P23" s="177"/>
      <c r="Q23" s="177"/>
      <c r="R23" s="177"/>
      <c r="S23" s="177"/>
      <c r="T23" s="177"/>
      <c r="U23" s="177"/>
    </row>
    <row r="24" spans="1:21" ht="96">
      <c r="A24" s="177" t="s">
        <v>418</v>
      </c>
      <c r="B24" s="177" t="s">
        <v>354</v>
      </c>
      <c r="C24" s="179">
        <v>7.5</v>
      </c>
      <c r="D24" s="176">
        <v>7.5</v>
      </c>
      <c r="E24" s="179">
        <v>7.5</v>
      </c>
      <c r="F24" s="179">
        <v>0</v>
      </c>
      <c r="G24" s="179">
        <v>0</v>
      </c>
      <c r="H24" s="179">
        <v>0</v>
      </c>
      <c r="I24" s="180">
        <v>0</v>
      </c>
      <c r="J24" s="180">
        <v>0</v>
      </c>
      <c r="K24" s="177" t="s">
        <v>476</v>
      </c>
      <c r="L24" s="177"/>
      <c r="M24" s="177"/>
      <c r="N24" s="177" t="s">
        <v>477</v>
      </c>
      <c r="O24" s="177"/>
      <c r="P24" s="177" t="s">
        <v>478</v>
      </c>
      <c r="Q24" s="177"/>
      <c r="R24" s="177"/>
      <c r="S24" s="177" t="s">
        <v>479</v>
      </c>
      <c r="T24" s="177"/>
      <c r="U24" s="177"/>
    </row>
    <row r="25" spans="1:21" ht="156">
      <c r="A25" s="177" t="s">
        <v>418</v>
      </c>
      <c r="B25" s="177" t="s">
        <v>357</v>
      </c>
      <c r="C25" s="179">
        <v>62.4</v>
      </c>
      <c r="D25" s="176">
        <v>62.4</v>
      </c>
      <c r="E25" s="179">
        <v>62.4</v>
      </c>
      <c r="F25" s="179">
        <v>0</v>
      </c>
      <c r="G25" s="179">
        <v>0</v>
      </c>
      <c r="H25" s="179">
        <v>0</v>
      </c>
      <c r="I25" s="180">
        <v>0</v>
      </c>
      <c r="J25" s="180">
        <v>0</v>
      </c>
      <c r="K25" s="177" t="s">
        <v>480</v>
      </c>
      <c r="L25" s="177"/>
      <c r="M25" s="177"/>
      <c r="N25" s="177" t="s">
        <v>481</v>
      </c>
      <c r="O25" s="177" t="s">
        <v>424</v>
      </c>
      <c r="P25" s="177" t="s">
        <v>482</v>
      </c>
      <c r="Q25" s="177"/>
      <c r="R25" s="177"/>
      <c r="S25" s="177"/>
      <c r="T25" s="177"/>
      <c r="U25" s="177"/>
    </row>
    <row r="26" spans="1:21" ht="108">
      <c r="A26" s="177" t="s">
        <v>418</v>
      </c>
      <c r="B26" s="177" t="s">
        <v>347</v>
      </c>
      <c r="C26" s="179">
        <v>19.1</v>
      </c>
      <c r="D26" s="176">
        <v>19.1</v>
      </c>
      <c r="E26" s="179">
        <v>19.1</v>
      </c>
      <c r="F26" s="179">
        <v>0</v>
      </c>
      <c r="G26" s="179">
        <v>0</v>
      </c>
      <c r="H26" s="179">
        <v>0</v>
      </c>
      <c r="I26" s="180">
        <v>0</v>
      </c>
      <c r="J26" s="180">
        <v>0</v>
      </c>
      <c r="K26" s="177" t="s">
        <v>483</v>
      </c>
      <c r="L26" s="177" t="s">
        <v>484</v>
      </c>
      <c r="M26" s="187"/>
      <c r="N26" s="177" t="s">
        <v>485</v>
      </c>
      <c r="O26" s="177" t="s">
        <v>486</v>
      </c>
      <c r="P26" s="177" t="s">
        <v>487</v>
      </c>
      <c r="Q26" s="177" t="s">
        <v>488</v>
      </c>
      <c r="R26" s="177"/>
      <c r="S26" s="177" t="s">
        <v>489</v>
      </c>
      <c r="T26" s="177"/>
      <c r="U26" s="177" t="s">
        <v>490</v>
      </c>
    </row>
    <row r="27" spans="1:21" ht="180">
      <c r="A27" s="177" t="s">
        <v>418</v>
      </c>
      <c r="B27" s="177" t="s">
        <v>358</v>
      </c>
      <c r="C27" s="179">
        <v>1404</v>
      </c>
      <c r="D27" s="176">
        <v>1404</v>
      </c>
      <c r="E27" s="179">
        <v>1404</v>
      </c>
      <c r="F27" s="179">
        <v>0</v>
      </c>
      <c r="G27" s="179">
        <v>0</v>
      </c>
      <c r="H27" s="179">
        <v>0</v>
      </c>
      <c r="I27" s="180">
        <v>0</v>
      </c>
      <c r="J27" s="180">
        <v>0</v>
      </c>
      <c r="K27" s="177" t="s">
        <v>491</v>
      </c>
      <c r="L27" s="177"/>
      <c r="M27" s="177"/>
      <c r="N27" s="177" t="s">
        <v>492</v>
      </c>
      <c r="O27" s="177" t="s">
        <v>424</v>
      </c>
      <c r="P27" s="177" t="s">
        <v>493</v>
      </c>
      <c r="Q27" s="177"/>
      <c r="R27" s="177"/>
      <c r="S27" s="177"/>
      <c r="T27" s="177"/>
      <c r="U27" s="177"/>
    </row>
    <row r="28" spans="1:21" ht="132">
      <c r="A28" s="177" t="s">
        <v>196</v>
      </c>
      <c r="B28" s="177" t="s">
        <v>363</v>
      </c>
      <c r="C28" s="179">
        <v>168</v>
      </c>
      <c r="D28" s="176">
        <v>168</v>
      </c>
      <c r="E28" s="179">
        <v>0</v>
      </c>
      <c r="F28" s="179">
        <v>168</v>
      </c>
      <c r="G28" s="179">
        <v>0</v>
      </c>
      <c r="H28" s="179">
        <v>0</v>
      </c>
      <c r="I28" s="180">
        <v>0</v>
      </c>
      <c r="J28" s="180">
        <v>0</v>
      </c>
      <c r="K28" s="188" t="s">
        <v>500</v>
      </c>
      <c r="L28" s="164"/>
      <c r="M28" s="164"/>
      <c r="N28" s="188" t="s">
        <v>501</v>
      </c>
      <c r="O28" s="188" t="s">
        <v>502</v>
      </c>
      <c r="P28" s="177"/>
      <c r="Q28" s="189" t="s">
        <v>503</v>
      </c>
      <c r="R28" s="177"/>
      <c r="S28" s="191" t="s">
        <v>504</v>
      </c>
      <c r="T28" s="191" t="s">
        <v>505</v>
      </c>
      <c r="U28" s="190" t="s">
        <v>506</v>
      </c>
    </row>
    <row r="29" spans="1:21" ht="384">
      <c r="A29" s="177" t="s">
        <v>200</v>
      </c>
      <c r="B29" s="177" t="s">
        <v>364</v>
      </c>
      <c r="C29" s="179">
        <v>20</v>
      </c>
      <c r="D29" s="176">
        <v>20</v>
      </c>
      <c r="E29" s="179">
        <v>20</v>
      </c>
      <c r="F29" s="179">
        <v>0</v>
      </c>
      <c r="G29" s="179">
        <v>0</v>
      </c>
      <c r="H29" s="179">
        <v>0</v>
      </c>
      <c r="I29" s="180">
        <v>0</v>
      </c>
      <c r="J29" s="180">
        <v>0</v>
      </c>
      <c r="K29" s="178" t="s">
        <v>494</v>
      </c>
      <c r="L29" s="177"/>
      <c r="M29" s="177"/>
      <c r="N29" s="177" t="s">
        <v>495</v>
      </c>
      <c r="O29" s="177" t="s">
        <v>496</v>
      </c>
      <c r="P29" s="177" t="s">
        <v>497</v>
      </c>
      <c r="Q29" s="177"/>
      <c r="R29" s="177"/>
      <c r="S29" s="177" t="s">
        <v>498</v>
      </c>
      <c r="T29" s="177" t="s">
        <v>499</v>
      </c>
      <c r="U29" s="177"/>
    </row>
    <row r="30" spans="1:21" ht="144">
      <c r="A30" s="177" t="s">
        <v>384</v>
      </c>
      <c r="B30" s="177" t="s">
        <v>385</v>
      </c>
      <c r="C30" s="179">
        <v>5.5</v>
      </c>
      <c r="D30" s="176">
        <v>5.5</v>
      </c>
      <c r="E30" s="179">
        <v>5.5</v>
      </c>
      <c r="F30" s="179">
        <v>0</v>
      </c>
      <c r="G30" s="179">
        <v>0</v>
      </c>
      <c r="H30" s="179">
        <v>0</v>
      </c>
      <c r="I30" s="180">
        <v>0</v>
      </c>
      <c r="J30" s="180">
        <v>0</v>
      </c>
      <c r="K30" s="177" t="s">
        <v>511</v>
      </c>
      <c r="L30" s="177"/>
      <c r="M30" s="177"/>
      <c r="N30" s="177"/>
      <c r="O30" s="177"/>
      <c r="P30" s="177"/>
      <c r="Q30" s="177"/>
      <c r="R30" s="177"/>
      <c r="S30" s="177" t="s">
        <v>512</v>
      </c>
      <c r="T30" s="177"/>
      <c r="U30" s="177"/>
    </row>
  </sheetData>
  <sheetProtection formatCells="0" formatColumns="0" formatRows="0"/>
  <mergeCells count="4">
    <mergeCell ref="A4:A5"/>
    <mergeCell ref="B4:B5"/>
    <mergeCell ref="C4:C5"/>
    <mergeCell ref="D4:J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E7"/>
  <sheetViews>
    <sheetView showGridLines="0" showZeros="0" workbookViewId="0" topLeftCell="A1">
      <selection activeCell="B7" sqref="B7:E7"/>
    </sheetView>
  </sheetViews>
  <sheetFormatPr defaultColWidth="9.00390625" defaultRowHeight="14.25"/>
  <cols>
    <col min="1" max="5" width="24.25390625" style="0" customWidth="1"/>
  </cols>
  <sheetData>
    <row r="1" spans="1:5" ht="27" customHeight="1">
      <c r="A1" s="286" t="s">
        <v>132</v>
      </c>
      <c r="B1" s="286"/>
      <c r="C1" s="286"/>
      <c r="D1" s="286"/>
      <c r="E1" s="287"/>
    </row>
    <row r="2" spans="1:5" ht="14.25" customHeight="1">
      <c r="A2" s="3" t="s">
        <v>390</v>
      </c>
      <c r="B2" s="119"/>
      <c r="C2" s="119"/>
      <c r="D2" s="119"/>
      <c r="E2" s="120"/>
    </row>
    <row r="3" spans="1:5" ht="43.5" customHeight="1">
      <c r="A3" s="121" t="s">
        <v>376</v>
      </c>
      <c r="B3" s="122" t="s">
        <v>377</v>
      </c>
      <c r="C3" s="121" t="s">
        <v>378</v>
      </c>
      <c r="D3" s="121" t="s">
        <v>379</v>
      </c>
      <c r="E3" s="123" t="s">
        <v>380</v>
      </c>
    </row>
    <row r="4" spans="1:5" ht="43.5" customHeight="1">
      <c r="A4" s="124" t="s">
        <v>523</v>
      </c>
      <c r="B4" s="121"/>
      <c r="C4" s="121" t="s">
        <v>524</v>
      </c>
      <c r="D4" s="121"/>
      <c r="E4" s="121"/>
    </row>
    <row r="5" spans="1:5" ht="43.5" customHeight="1">
      <c r="A5" s="125" t="s">
        <v>381</v>
      </c>
      <c r="B5" s="288"/>
      <c r="C5" s="289"/>
      <c r="D5" s="289"/>
      <c r="E5" s="290"/>
    </row>
    <row r="6" spans="1:5" ht="43.5" customHeight="1">
      <c r="A6" s="125" t="s">
        <v>382</v>
      </c>
      <c r="B6" s="291"/>
      <c r="C6" s="292"/>
      <c r="D6" s="292"/>
      <c r="E6" s="293"/>
    </row>
    <row r="7" spans="1:5" ht="117" customHeight="1">
      <c r="A7" s="125" t="s">
        <v>383</v>
      </c>
      <c r="B7" s="294" t="s">
        <v>525</v>
      </c>
      <c r="C7" s="295"/>
      <c r="D7" s="295"/>
      <c r="E7" s="296"/>
    </row>
    <row r="8" ht="14.25" customHeight="1"/>
  </sheetData>
  <sheetProtection formatCells="0" formatColumns="0" formatRows="0"/>
  <mergeCells count="4">
    <mergeCell ref="A1:E1"/>
    <mergeCell ref="B5:E5"/>
    <mergeCell ref="B6:E6"/>
    <mergeCell ref="B7: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A1" sqref="A1:IV16384"/>
    </sheetView>
  </sheetViews>
  <sheetFormatPr defaultColWidth="9.00390625" defaultRowHeight="14.25"/>
  <cols>
    <col min="1" max="1" width="45.625" style="0" customWidth="1"/>
    <col min="2" max="2" width="18.75390625" style="0" customWidth="1"/>
    <col min="3" max="3" width="37.25390625" style="0" customWidth="1"/>
    <col min="4" max="4" width="21.625" style="0" customWidth="1"/>
    <col min="5" max="12" width="9.00390625" style="126" customWidth="1"/>
  </cols>
  <sheetData>
    <row r="1" spans="1:4" ht="27" customHeight="1">
      <c r="A1" s="218" t="s">
        <v>85</v>
      </c>
      <c r="B1" s="218"/>
      <c r="C1" s="218"/>
      <c r="D1" s="218"/>
    </row>
    <row r="2" spans="1:4" ht="14.25" customHeight="1">
      <c r="A2" s="1"/>
      <c r="B2" s="1"/>
      <c r="C2" s="1"/>
      <c r="D2" s="2" t="s">
        <v>35</v>
      </c>
    </row>
    <row r="3" spans="1:4" ht="14.25" customHeight="1">
      <c r="A3" s="3" t="s">
        <v>389</v>
      </c>
      <c r="B3" s="4"/>
      <c r="C3" s="5"/>
      <c r="D3" s="2" t="s">
        <v>11</v>
      </c>
    </row>
    <row r="4" spans="1:4" ht="19.5" customHeight="1">
      <c r="A4" s="6" t="s">
        <v>36</v>
      </c>
      <c r="B4" s="6"/>
      <c r="C4" s="6" t="s">
        <v>37</v>
      </c>
      <c r="D4" s="6"/>
    </row>
    <row r="5" spans="1:4" ht="19.5" customHeight="1">
      <c r="A5" s="7" t="s">
        <v>38</v>
      </c>
      <c r="B5" s="8" t="s">
        <v>39</v>
      </c>
      <c r="C5" s="7" t="s">
        <v>38</v>
      </c>
      <c r="D5" s="9" t="s">
        <v>33</v>
      </c>
    </row>
    <row r="6" spans="1:12" s="160" customFormat="1" ht="19.5" customHeight="1">
      <c r="A6" s="10" t="s">
        <v>40</v>
      </c>
      <c r="B6" s="127">
        <f>34553.99+'[1]1部门收支总表'!$B$6</f>
        <v>34745.799999999996</v>
      </c>
      <c r="C6" s="161" t="s">
        <v>5</v>
      </c>
      <c r="D6" s="11">
        <f>37658.09+'[1]1部门收支总表'!$D$6</f>
        <v>37849.899999999994</v>
      </c>
      <c r="E6" s="130"/>
      <c r="F6" s="130">
        <v>34553.99</v>
      </c>
      <c r="G6" s="130">
        <v>3104.1</v>
      </c>
      <c r="H6" s="130">
        <v>0</v>
      </c>
      <c r="I6" s="130">
        <v>0</v>
      </c>
      <c r="J6" s="162">
        <v>0</v>
      </c>
      <c r="K6" s="162">
        <v>37658.09</v>
      </c>
      <c r="L6" s="162">
        <v>37658.09</v>
      </c>
    </row>
    <row r="7" spans="1:12" ht="19.5" customHeight="1">
      <c r="A7" s="10" t="s">
        <v>41</v>
      </c>
      <c r="B7" s="128">
        <v>3104.1</v>
      </c>
      <c r="C7" s="161" t="s">
        <v>150</v>
      </c>
      <c r="D7" s="11">
        <f>2381.04+'[1]1部门收支总表'!$D$7</f>
        <v>2412.02</v>
      </c>
      <c r="F7" s="130">
        <v>2381.04</v>
      </c>
      <c r="G7" s="130">
        <v>0</v>
      </c>
      <c r="H7" s="130">
        <v>0</v>
      </c>
      <c r="I7" s="130">
        <v>0</v>
      </c>
      <c r="J7" s="162">
        <v>0</v>
      </c>
      <c r="K7" s="162">
        <v>2381.04</v>
      </c>
      <c r="L7" s="162">
        <v>2381.04</v>
      </c>
    </row>
    <row r="8" spans="1:12" ht="19.5" customHeight="1">
      <c r="A8" s="10" t="s">
        <v>42</v>
      </c>
      <c r="B8" s="128">
        <v>0</v>
      </c>
      <c r="C8" s="161" t="s">
        <v>151</v>
      </c>
      <c r="D8" s="11">
        <f>2381.04+'[1]1部门收支总表'!$D$8</f>
        <v>2412.02</v>
      </c>
      <c r="F8" s="130">
        <v>2381.04</v>
      </c>
      <c r="G8" s="130">
        <v>0</v>
      </c>
      <c r="H8" s="130">
        <v>0</v>
      </c>
      <c r="I8" s="130">
        <v>0</v>
      </c>
      <c r="J8" s="162">
        <v>0</v>
      </c>
      <c r="K8" s="162">
        <v>2381.04</v>
      </c>
      <c r="L8" s="162">
        <v>2381.04</v>
      </c>
    </row>
    <row r="9" spans="1:12" ht="19.5" customHeight="1">
      <c r="A9" s="10" t="s">
        <v>43</v>
      </c>
      <c r="B9" s="128">
        <v>0</v>
      </c>
      <c r="C9" s="161" t="s">
        <v>152</v>
      </c>
      <c r="D9" s="11">
        <v>103.54</v>
      </c>
      <c r="F9" s="130">
        <v>103.54</v>
      </c>
      <c r="G9" s="130">
        <v>0</v>
      </c>
      <c r="H9" s="130">
        <v>0</v>
      </c>
      <c r="I9" s="130">
        <v>0</v>
      </c>
      <c r="J9" s="162">
        <v>0</v>
      </c>
      <c r="K9" s="162">
        <v>103.54</v>
      </c>
      <c r="L9" s="162">
        <v>103.54</v>
      </c>
    </row>
    <row r="10" spans="1:12" ht="19.5" customHeight="1">
      <c r="A10" s="10" t="s">
        <v>44</v>
      </c>
      <c r="B10" s="128">
        <v>0</v>
      </c>
      <c r="C10" s="161" t="s">
        <v>153</v>
      </c>
      <c r="D10" s="11">
        <f>1047.29+'[1]1部门收支总表'!$D$9</f>
        <v>1047.6499999999999</v>
      </c>
      <c r="F10" s="130">
        <v>1047.29</v>
      </c>
      <c r="G10" s="130">
        <v>0</v>
      </c>
      <c r="H10" s="130">
        <v>0</v>
      </c>
      <c r="I10" s="130">
        <v>0</v>
      </c>
      <c r="J10" s="162">
        <v>0</v>
      </c>
      <c r="K10" s="162">
        <v>1047.29</v>
      </c>
      <c r="L10" s="162">
        <v>1047.29</v>
      </c>
    </row>
    <row r="11" spans="1:12" ht="19.5" customHeight="1">
      <c r="A11" s="10" t="s">
        <v>45</v>
      </c>
      <c r="B11" s="128"/>
      <c r="C11" s="161" t="s">
        <v>154</v>
      </c>
      <c r="D11" s="11">
        <f>878.72+'[1]1部门收支总表'!$D$10</f>
        <v>900.59</v>
      </c>
      <c r="F11" s="130">
        <v>878.72</v>
      </c>
      <c r="G11" s="130">
        <v>0</v>
      </c>
      <c r="H11" s="130">
        <v>0</v>
      </c>
      <c r="I11" s="130">
        <v>0</v>
      </c>
      <c r="J11" s="162">
        <v>0</v>
      </c>
      <c r="K11" s="162">
        <v>878.72</v>
      </c>
      <c r="L11" s="162">
        <v>878.72</v>
      </c>
    </row>
    <row r="12" spans="1:12" ht="19.5" customHeight="1">
      <c r="A12" s="10"/>
      <c r="B12" s="128"/>
      <c r="C12" s="161" t="s">
        <v>155</v>
      </c>
      <c r="D12" s="11">
        <f>351.49+'[1]1部门收支总表'!$D$11</f>
        <v>360.24</v>
      </c>
      <c r="F12" s="130">
        <v>351.49</v>
      </c>
      <c r="G12" s="130">
        <v>0</v>
      </c>
      <c r="H12" s="130">
        <v>0</v>
      </c>
      <c r="I12" s="130">
        <v>0</v>
      </c>
      <c r="J12" s="162">
        <v>0</v>
      </c>
      <c r="K12" s="162">
        <v>351.49</v>
      </c>
      <c r="L12" s="162">
        <v>351.49</v>
      </c>
    </row>
    <row r="13" spans="1:12" ht="19.5" customHeight="1">
      <c r="A13" s="10"/>
      <c r="B13" s="128"/>
      <c r="C13" s="161" t="s">
        <v>156</v>
      </c>
      <c r="D13" s="11">
        <f>34501.27+'[1]1部门收支总表'!$D$12</f>
        <v>34643</v>
      </c>
      <c r="F13" s="130">
        <v>31397.17</v>
      </c>
      <c r="G13" s="130">
        <v>3104.1</v>
      </c>
      <c r="H13" s="130">
        <v>0</v>
      </c>
      <c r="I13" s="130">
        <v>0</v>
      </c>
      <c r="J13" s="162">
        <v>0</v>
      </c>
      <c r="K13" s="162">
        <v>34501.27</v>
      </c>
      <c r="L13" s="162">
        <v>34501.27</v>
      </c>
    </row>
    <row r="14" spans="1:12" ht="19.5" customHeight="1">
      <c r="A14" s="10"/>
      <c r="B14" s="128"/>
      <c r="C14" s="161" t="s">
        <v>157</v>
      </c>
      <c r="D14" s="11">
        <f>6294.55+'[1]1部门收支总表'!$D$13</f>
        <v>6436.28</v>
      </c>
      <c r="F14" s="130">
        <v>6254.55</v>
      </c>
      <c r="G14" s="130">
        <v>40</v>
      </c>
      <c r="H14" s="130">
        <v>0</v>
      </c>
      <c r="I14" s="130">
        <v>0</v>
      </c>
      <c r="J14" s="162">
        <v>0</v>
      </c>
      <c r="K14" s="162">
        <v>6294.55</v>
      </c>
      <c r="L14" s="162">
        <v>6294.55</v>
      </c>
    </row>
    <row r="15" spans="1:12" ht="19.5" customHeight="1">
      <c r="A15" s="10"/>
      <c r="B15" s="128"/>
      <c r="C15" s="161" t="s">
        <v>158</v>
      </c>
      <c r="D15" s="11">
        <v>693.9</v>
      </c>
      <c r="F15" s="130">
        <v>693.9</v>
      </c>
      <c r="G15" s="130">
        <v>0</v>
      </c>
      <c r="H15" s="130">
        <v>0</v>
      </c>
      <c r="I15" s="130">
        <v>0</v>
      </c>
      <c r="J15" s="162">
        <v>0</v>
      </c>
      <c r="K15" s="162">
        <v>693.9</v>
      </c>
      <c r="L15" s="162">
        <v>693.9</v>
      </c>
    </row>
    <row r="16" spans="1:12" ht="19.5" customHeight="1">
      <c r="A16" s="12"/>
      <c r="B16" s="129"/>
      <c r="C16" s="161" t="s">
        <v>159</v>
      </c>
      <c r="D16" s="11">
        <v>82.5</v>
      </c>
      <c r="F16" s="130">
        <v>42.5</v>
      </c>
      <c r="G16" s="130">
        <v>40</v>
      </c>
      <c r="H16" s="130">
        <v>0</v>
      </c>
      <c r="I16" s="130">
        <v>0</v>
      </c>
      <c r="J16" s="162">
        <v>0</v>
      </c>
      <c r="K16" s="162">
        <v>82.5</v>
      </c>
      <c r="L16" s="162">
        <v>82.5</v>
      </c>
    </row>
    <row r="17" spans="1:12" ht="19.5" customHeight="1">
      <c r="A17" s="12"/>
      <c r="B17" s="129"/>
      <c r="C17" s="161" t="s">
        <v>160</v>
      </c>
      <c r="D17" s="11">
        <f>5518.15+'[1]1部门收支总表'!$D$14</f>
        <v>5659.879999999999</v>
      </c>
      <c r="F17" s="130">
        <v>5518.15</v>
      </c>
      <c r="G17" s="130">
        <v>0</v>
      </c>
      <c r="H17" s="130">
        <v>0</v>
      </c>
      <c r="I17" s="130">
        <v>0</v>
      </c>
      <c r="J17" s="162">
        <v>0</v>
      </c>
      <c r="K17" s="162">
        <v>5518.15</v>
      </c>
      <c r="L17" s="162">
        <v>5518.15</v>
      </c>
    </row>
    <row r="18" spans="1:12" ht="19.5" customHeight="1">
      <c r="A18" s="12"/>
      <c r="B18" s="129"/>
      <c r="C18" s="161" t="s">
        <v>161</v>
      </c>
      <c r="D18" s="11">
        <v>1331</v>
      </c>
      <c r="F18" s="130">
        <v>1143</v>
      </c>
      <c r="G18" s="130">
        <v>188</v>
      </c>
      <c r="H18" s="130">
        <v>0</v>
      </c>
      <c r="I18" s="130">
        <v>0</v>
      </c>
      <c r="J18" s="162">
        <v>0</v>
      </c>
      <c r="K18" s="162">
        <v>1331</v>
      </c>
      <c r="L18" s="162">
        <v>1331</v>
      </c>
    </row>
    <row r="19" spans="1:12" ht="19.5" customHeight="1">
      <c r="A19" s="12"/>
      <c r="B19" s="129"/>
      <c r="C19" s="161" t="s">
        <v>162</v>
      </c>
      <c r="D19" s="11">
        <v>20</v>
      </c>
      <c r="F19" s="130">
        <v>0</v>
      </c>
      <c r="G19" s="130">
        <v>20</v>
      </c>
      <c r="H19" s="130">
        <v>0</v>
      </c>
      <c r="I19" s="130">
        <v>0</v>
      </c>
      <c r="J19" s="162">
        <v>0</v>
      </c>
      <c r="K19" s="162">
        <v>20</v>
      </c>
      <c r="L19" s="162">
        <v>20</v>
      </c>
    </row>
    <row r="20" spans="1:12" ht="19.5" customHeight="1">
      <c r="A20" s="12"/>
      <c r="B20" s="129"/>
      <c r="C20" s="161" t="s">
        <v>163</v>
      </c>
      <c r="D20" s="11">
        <v>168</v>
      </c>
      <c r="F20" s="130">
        <v>0</v>
      </c>
      <c r="G20" s="130">
        <v>168</v>
      </c>
      <c r="H20" s="130">
        <v>0</v>
      </c>
      <c r="I20" s="130">
        <v>0</v>
      </c>
      <c r="J20" s="162">
        <v>0</v>
      </c>
      <c r="K20" s="162">
        <v>168</v>
      </c>
      <c r="L20" s="162">
        <v>168</v>
      </c>
    </row>
    <row r="21" spans="1:12" ht="19.5" customHeight="1">
      <c r="A21" s="12"/>
      <c r="B21" s="129"/>
      <c r="C21" s="161" t="s">
        <v>164</v>
      </c>
      <c r="D21" s="11">
        <v>1143</v>
      </c>
      <c r="F21" s="130">
        <v>1143</v>
      </c>
      <c r="G21" s="130">
        <v>0</v>
      </c>
      <c r="H21" s="130">
        <v>0</v>
      </c>
      <c r="I21" s="130">
        <v>0</v>
      </c>
      <c r="J21" s="162">
        <v>0</v>
      </c>
      <c r="K21" s="162">
        <v>1143</v>
      </c>
      <c r="L21" s="162">
        <v>1143</v>
      </c>
    </row>
    <row r="22" spans="1:12" ht="19.5" customHeight="1">
      <c r="A22" s="12"/>
      <c r="B22" s="129"/>
      <c r="C22" s="161" t="s">
        <v>165</v>
      </c>
      <c r="D22" s="11">
        <v>1254.2</v>
      </c>
      <c r="F22" s="130">
        <v>1254.2</v>
      </c>
      <c r="G22" s="130">
        <v>0</v>
      </c>
      <c r="H22" s="130">
        <v>0</v>
      </c>
      <c r="I22" s="130">
        <v>0</v>
      </c>
      <c r="J22" s="162">
        <v>0</v>
      </c>
      <c r="K22" s="162">
        <v>1254.2</v>
      </c>
      <c r="L22" s="162">
        <v>1254.2</v>
      </c>
    </row>
    <row r="23" spans="1:12" ht="19.5" customHeight="1">
      <c r="A23" s="12"/>
      <c r="B23" s="129"/>
      <c r="C23" s="161" t="s">
        <v>166</v>
      </c>
      <c r="D23" s="11">
        <v>454.2</v>
      </c>
      <c r="F23" s="130">
        <v>454.2</v>
      </c>
      <c r="G23" s="130">
        <v>0</v>
      </c>
      <c r="H23" s="130">
        <v>0</v>
      </c>
      <c r="I23" s="130">
        <v>0</v>
      </c>
      <c r="J23" s="162">
        <v>0</v>
      </c>
      <c r="K23" s="162">
        <v>454.2</v>
      </c>
      <c r="L23" s="162">
        <v>454.2</v>
      </c>
    </row>
    <row r="24" spans="1:12" ht="19.5" customHeight="1">
      <c r="A24" s="12"/>
      <c r="B24" s="129"/>
      <c r="C24" s="161" t="s">
        <v>167</v>
      </c>
      <c r="D24" s="11">
        <v>800</v>
      </c>
      <c r="F24" s="130">
        <v>800</v>
      </c>
      <c r="G24" s="130">
        <v>0</v>
      </c>
      <c r="H24" s="130">
        <v>0</v>
      </c>
      <c r="I24" s="130">
        <v>0</v>
      </c>
      <c r="J24" s="162">
        <v>0</v>
      </c>
      <c r="K24" s="162">
        <v>800</v>
      </c>
      <c r="L24" s="162">
        <v>800</v>
      </c>
    </row>
    <row r="25" spans="1:12" ht="19.5" customHeight="1">
      <c r="A25" s="12"/>
      <c r="B25" s="129"/>
      <c r="C25" s="161" t="s">
        <v>168</v>
      </c>
      <c r="D25" s="11">
        <v>3122.6</v>
      </c>
      <c r="F25" s="130">
        <v>267.5</v>
      </c>
      <c r="G25" s="130">
        <v>2855.1</v>
      </c>
      <c r="H25" s="130">
        <v>0</v>
      </c>
      <c r="I25" s="130">
        <v>0</v>
      </c>
      <c r="J25" s="162">
        <v>0</v>
      </c>
      <c r="K25" s="162">
        <v>3122.6</v>
      </c>
      <c r="L25" s="162">
        <v>3122.6</v>
      </c>
    </row>
    <row r="26" spans="1:12" ht="19.5" customHeight="1">
      <c r="A26" s="12"/>
      <c r="B26" s="129"/>
      <c r="C26" s="161" t="s">
        <v>169</v>
      </c>
      <c r="D26" s="11">
        <v>99.15</v>
      </c>
      <c r="F26" s="130">
        <v>0</v>
      </c>
      <c r="G26" s="130">
        <v>99.15</v>
      </c>
      <c r="H26" s="130">
        <v>0</v>
      </c>
      <c r="I26" s="130">
        <v>0</v>
      </c>
      <c r="J26" s="162">
        <v>0</v>
      </c>
      <c r="K26" s="162">
        <v>99.15</v>
      </c>
      <c r="L26" s="162">
        <v>99.15</v>
      </c>
    </row>
    <row r="27" spans="1:12" ht="19.5" customHeight="1">
      <c r="A27" s="12"/>
      <c r="B27" s="129"/>
      <c r="C27" s="161" t="s">
        <v>170</v>
      </c>
      <c r="D27" s="11">
        <v>3.5</v>
      </c>
      <c r="F27" s="130">
        <v>0</v>
      </c>
      <c r="G27" s="130">
        <v>3.5</v>
      </c>
      <c r="H27" s="130">
        <v>0</v>
      </c>
      <c r="I27" s="130">
        <v>0</v>
      </c>
      <c r="J27" s="162">
        <v>0</v>
      </c>
      <c r="K27" s="162">
        <v>3.5</v>
      </c>
      <c r="L27" s="162">
        <v>3.5</v>
      </c>
    </row>
    <row r="28" spans="1:12" ht="19.5" customHeight="1">
      <c r="A28" s="12"/>
      <c r="B28" s="129"/>
      <c r="C28" s="161" t="s">
        <v>171</v>
      </c>
      <c r="D28" s="11">
        <v>527</v>
      </c>
      <c r="F28" s="130">
        <v>0</v>
      </c>
      <c r="G28" s="130">
        <v>527</v>
      </c>
      <c r="H28" s="130">
        <v>0</v>
      </c>
      <c r="I28" s="130">
        <v>0</v>
      </c>
      <c r="J28" s="162">
        <v>0</v>
      </c>
      <c r="K28" s="162">
        <v>527</v>
      </c>
      <c r="L28" s="162">
        <v>527</v>
      </c>
    </row>
    <row r="29" spans="1:12" ht="19.5" customHeight="1">
      <c r="A29" s="12"/>
      <c r="B29" s="129"/>
      <c r="C29" s="161" t="s">
        <v>172</v>
      </c>
      <c r="D29" s="11">
        <v>2135.45</v>
      </c>
      <c r="F29" s="130">
        <v>0</v>
      </c>
      <c r="G29" s="130">
        <v>2135.45</v>
      </c>
      <c r="H29" s="130">
        <v>0</v>
      </c>
      <c r="I29" s="130">
        <v>0</v>
      </c>
      <c r="J29" s="162">
        <v>0</v>
      </c>
      <c r="K29" s="162">
        <v>2135.45</v>
      </c>
      <c r="L29" s="162">
        <v>2135.45</v>
      </c>
    </row>
    <row r="30" spans="1:12" ht="19.5" customHeight="1">
      <c r="A30" s="12"/>
      <c r="B30" s="129"/>
      <c r="C30" s="161" t="s">
        <v>173</v>
      </c>
      <c r="D30" s="11">
        <v>67.5</v>
      </c>
      <c r="F30" s="130">
        <v>67.5</v>
      </c>
      <c r="G30" s="130">
        <v>0</v>
      </c>
      <c r="H30" s="130">
        <v>0</v>
      </c>
      <c r="I30" s="130">
        <v>0</v>
      </c>
      <c r="J30" s="162">
        <v>0</v>
      </c>
      <c r="K30" s="162">
        <v>67.5</v>
      </c>
      <c r="L30" s="162">
        <v>67.5</v>
      </c>
    </row>
    <row r="31" spans="1:12" ht="19.5" customHeight="1">
      <c r="A31" s="12"/>
      <c r="B31" s="129"/>
      <c r="C31" s="161" t="s">
        <v>174</v>
      </c>
      <c r="D31" s="11">
        <v>90</v>
      </c>
      <c r="F31" s="130">
        <v>0</v>
      </c>
      <c r="G31" s="130">
        <v>90</v>
      </c>
      <c r="H31" s="130">
        <v>0</v>
      </c>
      <c r="I31" s="130">
        <v>0</v>
      </c>
      <c r="J31" s="162">
        <v>0</v>
      </c>
      <c r="K31" s="162">
        <v>90</v>
      </c>
      <c r="L31" s="162">
        <v>90</v>
      </c>
    </row>
    <row r="32" spans="1:12" ht="19.5" customHeight="1">
      <c r="A32" s="12"/>
      <c r="B32" s="129"/>
      <c r="C32" s="161" t="s">
        <v>175</v>
      </c>
      <c r="D32" s="11">
        <v>200</v>
      </c>
      <c r="F32" s="130">
        <v>200</v>
      </c>
      <c r="G32" s="130">
        <v>0</v>
      </c>
      <c r="H32" s="130">
        <v>0</v>
      </c>
      <c r="I32" s="130">
        <v>0</v>
      </c>
      <c r="J32" s="162">
        <v>0</v>
      </c>
      <c r="K32" s="162">
        <v>200</v>
      </c>
      <c r="L32" s="162">
        <v>200</v>
      </c>
    </row>
    <row r="33" spans="1:12" ht="19.5" customHeight="1">
      <c r="A33" s="12"/>
      <c r="B33" s="129"/>
      <c r="C33" s="161" t="s">
        <v>176</v>
      </c>
      <c r="D33" s="11">
        <v>3242.92</v>
      </c>
      <c r="F33" s="130">
        <v>3242.92</v>
      </c>
      <c r="G33" s="130">
        <v>0</v>
      </c>
      <c r="H33" s="130">
        <v>0</v>
      </c>
      <c r="I33" s="130">
        <v>0</v>
      </c>
      <c r="J33" s="162">
        <v>0</v>
      </c>
      <c r="K33" s="162">
        <v>3242.92</v>
      </c>
      <c r="L33" s="162">
        <v>3242.92</v>
      </c>
    </row>
    <row r="34" spans="1:12" ht="19.5" customHeight="1">
      <c r="A34" s="12"/>
      <c r="B34" s="129"/>
      <c r="C34" s="161" t="s">
        <v>177</v>
      </c>
      <c r="D34" s="11">
        <v>67.22</v>
      </c>
      <c r="F34" s="130">
        <v>67.22</v>
      </c>
      <c r="G34" s="130">
        <v>0</v>
      </c>
      <c r="H34" s="130">
        <v>0</v>
      </c>
      <c r="I34" s="130">
        <v>0</v>
      </c>
      <c r="J34" s="162">
        <v>0</v>
      </c>
      <c r="K34" s="162">
        <v>67.22</v>
      </c>
      <c r="L34" s="162">
        <v>67.22</v>
      </c>
    </row>
    <row r="35" spans="1:12" ht="19.5" customHeight="1">
      <c r="A35" s="12"/>
      <c r="B35" s="129"/>
      <c r="C35" s="161" t="s">
        <v>178</v>
      </c>
      <c r="D35" s="11">
        <v>3175.7</v>
      </c>
      <c r="F35" s="130">
        <v>3175.7</v>
      </c>
      <c r="G35" s="130">
        <v>0</v>
      </c>
      <c r="H35" s="130">
        <v>0</v>
      </c>
      <c r="I35" s="130">
        <v>0</v>
      </c>
      <c r="J35" s="162">
        <v>0</v>
      </c>
      <c r="K35" s="162">
        <v>3175.7</v>
      </c>
      <c r="L35" s="162">
        <v>3175.7</v>
      </c>
    </row>
    <row r="36" spans="1:12" ht="19.5" customHeight="1">
      <c r="A36" s="12"/>
      <c r="B36" s="129"/>
      <c r="C36" s="161" t="s">
        <v>179</v>
      </c>
      <c r="D36" s="11">
        <v>19220</v>
      </c>
      <c r="F36" s="130">
        <v>19220</v>
      </c>
      <c r="G36" s="130">
        <v>0</v>
      </c>
      <c r="H36" s="130">
        <v>0</v>
      </c>
      <c r="I36" s="130">
        <v>0</v>
      </c>
      <c r="J36" s="162">
        <v>0</v>
      </c>
      <c r="K36" s="162">
        <v>19220</v>
      </c>
      <c r="L36" s="162">
        <v>19220</v>
      </c>
    </row>
    <row r="37" spans="1:12" ht="19.5" customHeight="1">
      <c r="A37" s="12"/>
      <c r="B37" s="129"/>
      <c r="C37" s="161" t="s">
        <v>180</v>
      </c>
      <c r="D37" s="11">
        <v>19220</v>
      </c>
      <c r="F37" s="130">
        <v>19220</v>
      </c>
      <c r="G37" s="130">
        <v>0</v>
      </c>
      <c r="H37" s="130">
        <v>0</v>
      </c>
      <c r="I37" s="130">
        <v>0</v>
      </c>
      <c r="J37" s="162">
        <v>0</v>
      </c>
      <c r="K37" s="162">
        <v>19220</v>
      </c>
      <c r="L37" s="162">
        <v>19220</v>
      </c>
    </row>
    <row r="38" spans="1:12" ht="19.5" customHeight="1">
      <c r="A38" s="12"/>
      <c r="B38" s="129"/>
      <c r="C38" s="161" t="s">
        <v>181</v>
      </c>
      <c r="D38" s="11">
        <v>15</v>
      </c>
      <c r="F38" s="130">
        <v>15</v>
      </c>
      <c r="G38" s="130">
        <v>0</v>
      </c>
      <c r="H38" s="130">
        <v>0</v>
      </c>
      <c r="I38" s="130">
        <v>0</v>
      </c>
      <c r="J38" s="162">
        <v>0</v>
      </c>
      <c r="K38" s="162">
        <v>15</v>
      </c>
      <c r="L38" s="162">
        <v>15</v>
      </c>
    </row>
    <row r="39" spans="1:12" ht="19.5" customHeight="1">
      <c r="A39" s="12"/>
      <c r="B39" s="129"/>
      <c r="C39" s="161" t="s">
        <v>182</v>
      </c>
      <c r="D39" s="11">
        <v>15</v>
      </c>
      <c r="F39" s="130">
        <v>15</v>
      </c>
      <c r="G39" s="130">
        <v>0</v>
      </c>
      <c r="H39" s="130">
        <v>0</v>
      </c>
      <c r="I39" s="130">
        <v>0</v>
      </c>
      <c r="J39" s="162">
        <v>0</v>
      </c>
      <c r="K39" s="162">
        <v>15</v>
      </c>
      <c r="L39" s="162">
        <v>15</v>
      </c>
    </row>
    <row r="40" spans="1:12" ht="19.5" customHeight="1">
      <c r="A40" s="12"/>
      <c r="B40" s="129"/>
      <c r="C40" s="161" t="s">
        <v>183</v>
      </c>
      <c r="D40" s="11">
        <v>21</v>
      </c>
      <c r="F40" s="130">
        <v>0</v>
      </c>
      <c r="G40" s="130">
        <v>21</v>
      </c>
      <c r="H40" s="130">
        <v>0</v>
      </c>
      <c r="I40" s="130">
        <v>0</v>
      </c>
      <c r="J40" s="162">
        <v>0</v>
      </c>
      <c r="K40" s="162">
        <v>21</v>
      </c>
      <c r="L40" s="162">
        <v>21</v>
      </c>
    </row>
    <row r="41" spans="1:12" ht="19.5" customHeight="1">
      <c r="A41" s="12"/>
      <c r="B41" s="129"/>
      <c r="C41" s="161" t="s">
        <v>184</v>
      </c>
      <c r="D41" s="11">
        <v>21</v>
      </c>
      <c r="F41" s="130">
        <v>0</v>
      </c>
      <c r="G41" s="130">
        <v>21</v>
      </c>
      <c r="H41" s="130">
        <v>0</v>
      </c>
      <c r="I41" s="130">
        <v>0</v>
      </c>
      <c r="J41" s="162">
        <v>0</v>
      </c>
      <c r="K41" s="162">
        <v>21</v>
      </c>
      <c r="L41" s="162">
        <v>21</v>
      </c>
    </row>
    <row r="42" spans="1:12" ht="19.5" customHeight="1">
      <c r="A42" s="12"/>
      <c r="B42" s="129"/>
      <c r="C42" s="161" t="s">
        <v>185</v>
      </c>
      <c r="D42" s="11">
        <f>775.78+'[1]1部门收支总表'!$D$15</f>
        <v>794.88</v>
      </c>
      <c r="F42" s="130">
        <v>775.78</v>
      </c>
      <c r="G42" s="130">
        <v>0</v>
      </c>
      <c r="H42" s="130">
        <v>0</v>
      </c>
      <c r="I42" s="130">
        <v>0</v>
      </c>
      <c r="J42" s="162">
        <v>0</v>
      </c>
      <c r="K42" s="162">
        <v>775.78</v>
      </c>
      <c r="L42" s="162">
        <v>775.78</v>
      </c>
    </row>
    <row r="43" spans="1:12" ht="19.5" customHeight="1">
      <c r="A43" s="12"/>
      <c r="B43" s="129"/>
      <c r="C43" s="161" t="s">
        <v>186</v>
      </c>
      <c r="D43" s="11">
        <f>775.78+'[1]1部门收支总表'!$D$16</f>
        <v>794.88</v>
      </c>
      <c r="F43" s="130">
        <v>775.78</v>
      </c>
      <c r="G43" s="130">
        <v>0</v>
      </c>
      <c r="H43" s="130">
        <v>0</v>
      </c>
      <c r="I43" s="130">
        <v>0</v>
      </c>
      <c r="J43" s="162">
        <v>0</v>
      </c>
      <c r="K43" s="162">
        <v>775.78</v>
      </c>
      <c r="L43" s="162">
        <v>775.78</v>
      </c>
    </row>
    <row r="44" spans="1:12" ht="19.5" customHeight="1">
      <c r="A44" s="10"/>
      <c r="B44" s="129"/>
      <c r="C44" s="161" t="s">
        <v>187</v>
      </c>
      <c r="D44" s="11">
        <f>527.23+'[1]1部门收支总表'!$D$17</f>
        <v>540.35</v>
      </c>
      <c r="F44" s="130">
        <v>527.23</v>
      </c>
      <c r="G44" s="130">
        <v>0</v>
      </c>
      <c r="H44" s="130">
        <v>0</v>
      </c>
      <c r="I44" s="130">
        <v>0</v>
      </c>
      <c r="J44" s="162">
        <v>0</v>
      </c>
      <c r="K44" s="162">
        <v>527.23</v>
      </c>
      <c r="L44" s="162">
        <v>527.23</v>
      </c>
    </row>
    <row r="45" spans="1:12" ht="19.5" customHeight="1">
      <c r="A45" s="13" t="s">
        <v>46</v>
      </c>
      <c r="B45" s="131">
        <f>37658.09+'[1]1部门收支总表'!$B$45</f>
        <v>37849.899999999994</v>
      </c>
      <c r="C45" s="161" t="s">
        <v>188</v>
      </c>
      <c r="D45" s="11">
        <f>248.55+'[1]1部门收支总表'!$D$18</f>
        <v>254.53</v>
      </c>
      <c r="F45" s="130">
        <v>248.55</v>
      </c>
      <c r="G45" s="130">
        <v>0</v>
      </c>
      <c r="H45" s="130">
        <v>0</v>
      </c>
      <c r="I45" s="130">
        <v>0</v>
      </c>
      <c r="J45" s="162">
        <v>0</v>
      </c>
      <c r="K45" s="162">
        <v>248.55</v>
      </c>
      <c r="L45" s="162">
        <v>248.55</v>
      </c>
    </row>
  </sheetData>
  <sheetProtection formatCells="0" formatColumns="0" formatRows="0"/>
  <mergeCells count="1">
    <mergeCell ref="A1:D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0"/>
  <sheetViews>
    <sheetView showGridLines="0" showZeros="0" workbookViewId="0" topLeftCell="A1">
      <selection activeCell="A7" sqref="A7"/>
    </sheetView>
  </sheetViews>
  <sheetFormatPr defaultColWidth="9.00390625" defaultRowHeight="14.25"/>
  <cols>
    <col min="1" max="1" width="22.75390625" style="0" customWidth="1"/>
    <col min="2" max="2" width="10.875" style="0" customWidth="1"/>
    <col min="3" max="3" width="10.125" style="0" customWidth="1"/>
    <col min="4" max="6" width="8.625" style="0" customWidth="1"/>
    <col min="7" max="7" width="6.125" style="0" customWidth="1"/>
    <col min="8" max="8" width="4.75390625" style="0" customWidth="1"/>
    <col min="9" max="9" width="10.625" style="0" customWidth="1"/>
    <col min="10" max="12" width="8.625" style="0" customWidth="1"/>
    <col min="13" max="13" width="10.625" style="0" customWidth="1"/>
  </cols>
  <sheetData>
    <row r="1" spans="1:13" ht="27" customHeight="1">
      <c r="A1" s="14" t="s">
        <v>86</v>
      </c>
      <c r="B1" s="14"/>
      <c r="C1" s="14"/>
      <c r="D1" s="14"/>
      <c r="E1" s="14"/>
      <c r="F1" s="14"/>
      <c r="G1" s="14"/>
      <c r="H1" s="15"/>
      <c r="I1" s="14"/>
      <c r="J1" s="14"/>
      <c r="K1" s="14"/>
      <c r="L1" s="14"/>
      <c r="M1" s="14"/>
    </row>
    <row r="2" spans="1:13" ht="14.25" customHeight="1">
      <c r="A2" s="16"/>
      <c r="B2" s="16"/>
      <c r="C2" s="16"/>
      <c r="D2" s="16"/>
      <c r="E2" s="16"/>
      <c r="F2" s="16"/>
      <c r="G2" s="16"/>
      <c r="H2" s="17"/>
      <c r="I2" s="16"/>
      <c r="J2" s="16"/>
      <c r="K2" s="16"/>
      <c r="L2" s="220" t="s">
        <v>47</v>
      </c>
      <c r="M2" s="220"/>
    </row>
    <row r="3" spans="1:13" ht="17.25" customHeight="1">
      <c r="A3" s="3" t="s">
        <v>389</v>
      </c>
      <c r="B3" s="16"/>
      <c r="C3" s="16"/>
      <c r="D3" s="16"/>
      <c r="E3" s="16"/>
      <c r="F3" s="16"/>
      <c r="G3" s="16"/>
      <c r="H3" s="17"/>
      <c r="I3" s="16"/>
      <c r="J3" s="16"/>
      <c r="K3" s="16"/>
      <c r="L3" s="220" t="s">
        <v>11</v>
      </c>
      <c r="M3" s="221"/>
    </row>
    <row r="4" spans="1:13" ht="14.25" customHeight="1">
      <c r="A4" s="219" t="s">
        <v>23</v>
      </c>
      <c r="B4" s="18" t="s">
        <v>27</v>
      </c>
      <c r="C4" s="19"/>
      <c r="D4" s="19"/>
      <c r="E4" s="19"/>
      <c r="F4" s="19"/>
      <c r="G4" s="19"/>
      <c r="H4" s="20"/>
      <c r="I4" s="18" t="s">
        <v>24</v>
      </c>
      <c r="J4" s="19"/>
      <c r="K4" s="19"/>
      <c r="L4" s="19"/>
      <c r="M4" s="21"/>
    </row>
    <row r="5" spans="1:13" ht="48" customHeight="1">
      <c r="A5" s="219"/>
      <c r="B5" s="22" t="s">
        <v>5</v>
      </c>
      <c r="C5" s="22" t="s">
        <v>87</v>
      </c>
      <c r="D5" s="23" t="s">
        <v>10</v>
      </c>
      <c r="E5" s="23" t="s">
        <v>32</v>
      </c>
      <c r="F5" s="23" t="s">
        <v>17</v>
      </c>
      <c r="G5" s="23" t="s">
        <v>48</v>
      </c>
      <c r="H5" s="24" t="s">
        <v>16</v>
      </c>
      <c r="I5" s="23" t="s">
        <v>5</v>
      </c>
      <c r="J5" s="23" t="s">
        <v>13</v>
      </c>
      <c r="K5" s="23" t="s">
        <v>19</v>
      </c>
      <c r="L5" s="23" t="s">
        <v>1</v>
      </c>
      <c r="M5" s="23" t="s">
        <v>15</v>
      </c>
    </row>
    <row r="6" spans="1:13" s="160" customFormat="1" ht="24.75" customHeight="1">
      <c r="A6" s="175" t="s">
        <v>5</v>
      </c>
      <c r="B6" s="176">
        <f>SUM(B7:B20)</f>
        <v>37849.899999999994</v>
      </c>
      <c r="C6" s="176">
        <f>SUM(C7:C20)</f>
        <v>34745.799999999996</v>
      </c>
      <c r="D6" s="176">
        <f>SUM(D7:D20)</f>
        <v>3104.1</v>
      </c>
      <c r="E6" s="176">
        <v>0</v>
      </c>
      <c r="F6" s="176">
        <v>0</v>
      </c>
      <c r="G6" s="176">
        <v>0</v>
      </c>
      <c r="H6" s="176">
        <v>0</v>
      </c>
      <c r="I6" s="176">
        <f>SUM(I7:I20)</f>
        <v>37849.899999999994</v>
      </c>
      <c r="J6" s="176">
        <f>SUM(J7:J20)</f>
        <v>7098.910000000001</v>
      </c>
      <c r="K6" s="176">
        <f>SUM(K7:K20)</f>
        <v>957.0899999999999</v>
      </c>
      <c r="L6" s="176">
        <f>SUM(L7:L20)</f>
        <v>1206.4</v>
      </c>
      <c r="M6" s="176">
        <f>SUM(M7:M20)</f>
        <v>28587.5</v>
      </c>
    </row>
    <row r="7" spans="1:13" ht="24.75" customHeight="1">
      <c r="A7" s="175" t="s">
        <v>417</v>
      </c>
      <c r="B7" s="176">
        <v>26536.17</v>
      </c>
      <c r="C7" s="176">
        <v>26476.17</v>
      </c>
      <c r="D7" s="176">
        <v>60</v>
      </c>
      <c r="E7" s="176">
        <v>0</v>
      </c>
      <c r="F7" s="176">
        <v>0</v>
      </c>
      <c r="G7" s="176">
        <v>0</v>
      </c>
      <c r="H7" s="176">
        <v>0</v>
      </c>
      <c r="I7" s="176">
        <v>26536.17</v>
      </c>
      <c r="J7" s="176">
        <v>754.95</v>
      </c>
      <c r="K7" s="176">
        <v>158.42</v>
      </c>
      <c r="L7" s="176">
        <v>104.9</v>
      </c>
      <c r="M7" s="176">
        <v>25517.9</v>
      </c>
    </row>
    <row r="8" spans="1:13" ht="24.75" customHeight="1">
      <c r="A8" s="175" t="s">
        <v>190</v>
      </c>
      <c r="B8" s="176">
        <v>187.62</v>
      </c>
      <c r="C8" s="176">
        <v>187.62</v>
      </c>
      <c r="D8" s="176">
        <v>0</v>
      </c>
      <c r="E8" s="176">
        <v>0</v>
      </c>
      <c r="F8" s="176">
        <v>0</v>
      </c>
      <c r="G8" s="176">
        <v>0</v>
      </c>
      <c r="H8" s="176">
        <v>0</v>
      </c>
      <c r="I8" s="176">
        <v>187.62</v>
      </c>
      <c r="J8" s="176">
        <v>0</v>
      </c>
      <c r="K8" s="176">
        <v>0</v>
      </c>
      <c r="L8" s="176">
        <v>187.62</v>
      </c>
      <c r="M8" s="176">
        <v>0</v>
      </c>
    </row>
    <row r="9" spans="1:13" ht="24.75" customHeight="1">
      <c r="A9" s="175" t="s">
        <v>191</v>
      </c>
      <c r="B9" s="176">
        <v>114.7</v>
      </c>
      <c r="C9" s="176">
        <v>114.7</v>
      </c>
      <c r="D9" s="176">
        <v>0</v>
      </c>
      <c r="E9" s="176">
        <v>0</v>
      </c>
      <c r="F9" s="176">
        <v>0</v>
      </c>
      <c r="G9" s="176">
        <v>0</v>
      </c>
      <c r="H9" s="176">
        <v>0</v>
      </c>
      <c r="I9" s="176">
        <v>114.7</v>
      </c>
      <c r="J9" s="176">
        <v>0</v>
      </c>
      <c r="K9" s="176">
        <v>0</v>
      </c>
      <c r="L9" s="176">
        <v>114.7</v>
      </c>
      <c r="M9" s="176">
        <v>0</v>
      </c>
    </row>
    <row r="10" spans="1:13" ht="24.75" customHeight="1">
      <c r="A10" s="175" t="s">
        <v>192</v>
      </c>
      <c r="B10" s="176">
        <v>109.61</v>
      </c>
      <c r="C10" s="176">
        <v>109.61</v>
      </c>
      <c r="D10" s="176">
        <v>0</v>
      </c>
      <c r="E10" s="176">
        <v>0</v>
      </c>
      <c r="F10" s="176">
        <v>0</v>
      </c>
      <c r="G10" s="176">
        <v>0</v>
      </c>
      <c r="H10" s="176">
        <v>0</v>
      </c>
      <c r="I10" s="176">
        <v>109.61</v>
      </c>
      <c r="J10" s="176">
        <v>0</v>
      </c>
      <c r="K10" s="176">
        <v>0</v>
      </c>
      <c r="L10" s="176">
        <v>109.61</v>
      </c>
      <c r="M10" s="176">
        <v>0</v>
      </c>
    </row>
    <row r="11" spans="1:13" ht="24.75" customHeight="1">
      <c r="A11" s="175" t="s">
        <v>193</v>
      </c>
      <c r="B11" s="176">
        <v>67.58</v>
      </c>
      <c r="C11" s="176">
        <v>67.58</v>
      </c>
      <c r="D11" s="176">
        <v>0</v>
      </c>
      <c r="E11" s="176">
        <v>0</v>
      </c>
      <c r="F11" s="176">
        <v>0</v>
      </c>
      <c r="G11" s="176">
        <v>0</v>
      </c>
      <c r="H11" s="176">
        <v>0</v>
      </c>
      <c r="I11" s="176">
        <v>67.58</v>
      </c>
      <c r="J11" s="176">
        <v>0</v>
      </c>
      <c r="K11" s="176">
        <v>0</v>
      </c>
      <c r="L11" s="176">
        <v>67.58</v>
      </c>
      <c r="M11" s="176">
        <v>0</v>
      </c>
    </row>
    <row r="12" spans="1:13" ht="24.75" customHeight="1">
      <c r="A12" s="175" t="s">
        <v>194</v>
      </c>
      <c r="B12" s="176">
        <v>174.85</v>
      </c>
      <c r="C12" s="176">
        <v>174.85</v>
      </c>
      <c r="D12" s="176">
        <v>0</v>
      </c>
      <c r="E12" s="176">
        <v>0</v>
      </c>
      <c r="F12" s="176">
        <v>0</v>
      </c>
      <c r="G12" s="176">
        <v>0</v>
      </c>
      <c r="H12" s="176">
        <v>0</v>
      </c>
      <c r="I12" s="176">
        <v>174.85</v>
      </c>
      <c r="J12" s="176">
        <v>0</v>
      </c>
      <c r="K12" s="176">
        <v>0</v>
      </c>
      <c r="L12" s="176">
        <v>174.85</v>
      </c>
      <c r="M12" s="176">
        <v>0</v>
      </c>
    </row>
    <row r="13" spans="1:13" ht="24.75" customHeight="1">
      <c r="A13" s="175" t="s">
        <v>195</v>
      </c>
      <c r="B13" s="176">
        <v>38.12</v>
      </c>
      <c r="C13" s="176">
        <v>38.12</v>
      </c>
      <c r="D13" s="176">
        <v>0</v>
      </c>
      <c r="E13" s="176">
        <v>0</v>
      </c>
      <c r="F13" s="176">
        <v>0</v>
      </c>
      <c r="G13" s="176">
        <v>0</v>
      </c>
      <c r="H13" s="176">
        <v>0</v>
      </c>
      <c r="I13" s="176">
        <v>38.12</v>
      </c>
      <c r="J13" s="176">
        <v>0</v>
      </c>
      <c r="K13" s="176">
        <v>0</v>
      </c>
      <c r="L13" s="176">
        <v>38.12</v>
      </c>
      <c r="M13" s="176">
        <v>0</v>
      </c>
    </row>
    <row r="14" spans="1:13" ht="24.75" customHeight="1">
      <c r="A14" s="175" t="s">
        <v>196</v>
      </c>
      <c r="B14" s="176">
        <v>168</v>
      </c>
      <c r="C14" s="176">
        <v>0</v>
      </c>
      <c r="D14" s="176">
        <v>168</v>
      </c>
      <c r="E14" s="176">
        <v>0</v>
      </c>
      <c r="F14" s="176">
        <v>0</v>
      </c>
      <c r="G14" s="176">
        <v>0</v>
      </c>
      <c r="H14" s="176">
        <v>0</v>
      </c>
      <c r="I14" s="176">
        <v>168</v>
      </c>
      <c r="J14" s="176">
        <v>0</v>
      </c>
      <c r="K14" s="176">
        <v>0</v>
      </c>
      <c r="L14" s="176">
        <v>0</v>
      </c>
      <c r="M14" s="176">
        <v>168</v>
      </c>
    </row>
    <row r="15" spans="1:13" ht="24.75" customHeight="1">
      <c r="A15" s="175" t="s">
        <v>197</v>
      </c>
      <c r="B15" s="176">
        <v>15.46</v>
      </c>
      <c r="C15" s="176">
        <v>15.46</v>
      </c>
      <c r="D15" s="176">
        <v>0</v>
      </c>
      <c r="E15" s="176">
        <v>0</v>
      </c>
      <c r="F15" s="176">
        <v>0</v>
      </c>
      <c r="G15" s="176">
        <v>0</v>
      </c>
      <c r="H15" s="176">
        <v>0</v>
      </c>
      <c r="I15" s="176">
        <v>15.46</v>
      </c>
      <c r="J15" s="176">
        <v>0</v>
      </c>
      <c r="K15" s="176">
        <v>0</v>
      </c>
      <c r="L15" s="176">
        <v>15.46</v>
      </c>
      <c r="M15" s="176">
        <v>0</v>
      </c>
    </row>
    <row r="16" spans="1:13" ht="24.75" customHeight="1">
      <c r="A16" s="175" t="s">
        <v>198</v>
      </c>
      <c r="B16" s="176">
        <v>41.02</v>
      </c>
      <c r="C16" s="176">
        <v>41.02</v>
      </c>
      <c r="D16" s="176">
        <v>0</v>
      </c>
      <c r="E16" s="176">
        <v>0</v>
      </c>
      <c r="F16" s="176">
        <v>0</v>
      </c>
      <c r="G16" s="176">
        <v>0</v>
      </c>
      <c r="H16" s="176">
        <v>0</v>
      </c>
      <c r="I16" s="176">
        <v>41.02</v>
      </c>
      <c r="J16" s="176">
        <v>0</v>
      </c>
      <c r="K16" s="176">
        <v>0</v>
      </c>
      <c r="L16" s="176">
        <v>41.02</v>
      </c>
      <c r="M16" s="176">
        <v>0</v>
      </c>
    </row>
    <row r="17" spans="1:13" ht="24.75" customHeight="1">
      <c r="A17" s="175" t="s">
        <v>199</v>
      </c>
      <c r="B17" s="176">
        <v>9.07</v>
      </c>
      <c r="C17" s="176">
        <v>9.07</v>
      </c>
      <c r="D17" s="176">
        <v>0</v>
      </c>
      <c r="E17" s="176">
        <v>0</v>
      </c>
      <c r="F17" s="176">
        <v>0</v>
      </c>
      <c r="G17" s="176">
        <v>0</v>
      </c>
      <c r="H17" s="176">
        <v>0</v>
      </c>
      <c r="I17" s="176">
        <v>9.07</v>
      </c>
      <c r="J17" s="176">
        <v>0</v>
      </c>
      <c r="K17" s="176">
        <v>0</v>
      </c>
      <c r="L17" s="176">
        <v>9.07</v>
      </c>
      <c r="M17" s="176">
        <v>0</v>
      </c>
    </row>
    <row r="18" spans="1:13" ht="24.75" customHeight="1">
      <c r="A18" s="175" t="s">
        <v>200</v>
      </c>
      <c r="B18" s="176">
        <v>82.15</v>
      </c>
      <c r="C18" s="176">
        <v>82.15</v>
      </c>
      <c r="D18" s="176">
        <v>0</v>
      </c>
      <c r="E18" s="176">
        <v>0</v>
      </c>
      <c r="F18" s="176">
        <v>0</v>
      </c>
      <c r="G18" s="176">
        <v>0</v>
      </c>
      <c r="H18" s="176">
        <v>0</v>
      </c>
      <c r="I18" s="176">
        <v>82.15</v>
      </c>
      <c r="J18" s="176">
        <v>52.61</v>
      </c>
      <c r="K18" s="176">
        <v>9.54</v>
      </c>
      <c r="L18" s="176">
        <v>0</v>
      </c>
      <c r="M18" s="176">
        <v>20</v>
      </c>
    </row>
    <row r="19" spans="1:13" ht="24.75" customHeight="1">
      <c r="A19" s="175" t="s">
        <v>201</v>
      </c>
      <c r="B19" s="176">
        <v>10113.74</v>
      </c>
      <c r="C19" s="176">
        <v>7237.64</v>
      </c>
      <c r="D19" s="176">
        <v>2876.1</v>
      </c>
      <c r="E19" s="176">
        <v>0</v>
      </c>
      <c r="F19" s="176">
        <v>0</v>
      </c>
      <c r="G19" s="176">
        <v>0</v>
      </c>
      <c r="H19" s="176">
        <v>0</v>
      </c>
      <c r="I19" s="176">
        <v>10113.74</v>
      </c>
      <c r="J19" s="176">
        <v>6120.26</v>
      </c>
      <c r="K19" s="176">
        <v>774.08</v>
      </c>
      <c r="L19" s="176">
        <v>343.3</v>
      </c>
      <c r="M19" s="176">
        <v>2876.1</v>
      </c>
    </row>
    <row r="20" spans="1:13" ht="24.75" customHeight="1">
      <c r="A20" s="175" t="s">
        <v>384</v>
      </c>
      <c r="B20" s="176">
        <v>191.81</v>
      </c>
      <c r="C20" s="176">
        <v>191.81</v>
      </c>
      <c r="D20" s="176">
        <v>0</v>
      </c>
      <c r="E20" s="176">
        <v>0</v>
      </c>
      <c r="F20" s="176">
        <v>0</v>
      </c>
      <c r="G20" s="176">
        <v>0</v>
      </c>
      <c r="H20" s="176">
        <v>0</v>
      </c>
      <c r="I20" s="176">
        <v>191.81</v>
      </c>
      <c r="J20" s="176">
        <v>171.09</v>
      </c>
      <c r="K20" s="176">
        <v>15.05</v>
      </c>
      <c r="L20" s="176">
        <v>0.17</v>
      </c>
      <c r="M20" s="176">
        <v>5.5</v>
      </c>
    </row>
  </sheetData>
  <sheetProtection formatCells="0" formatColumns="0" formatRows="0"/>
  <mergeCells count="3">
    <mergeCell ref="A4:A5"/>
    <mergeCell ref="L2:M2"/>
    <mergeCell ref="L3:M3"/>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56"/>
  <sheetViews>
    <sheetView showGridLines="0" showZeros="0" workbookViewId="0" topLeftCell="A1">
      <selection activeCell="A7" sqref="A7"/>
    </sheetView>
  </sheetViews>
  <sheetFormatPr defaultColWidth="9.00390625" defaultRowHeight="14.25"/>
  <cols>
    <col min="1" max="1" width="22.50390625" style="0" customWidth="1"/>
    <col min="2" max="2" width="4.75390625" style="0" customWidth="1"/>
    <col min="3" max="3" width="3.375" style="0" customWidth="1"/>
    <col min="4" max="4" width="3.50390625" style="0" customWidth="1"/>
    <col min="5" max="5" width="30.125" style="0" customWidth="1"/>
    <col min="6" max="6" width="10.875" style="0" customWidth="1"/>
    <col min="7" max="7" width="11.375" style="0" customWidth="1"/>
    <col min="8" max="8" width="11.875" style="0" customWidth="1"/>
    <col min="11" max="11" width="6.625" style="0" customWidth="1"/>
    <col min="12" max="12" width="6.375" style="0" customWidth="1"/>
  </cols>
  <sheetData>
    <row r="1" spans="1:12" ht="27" customHeight="1">
      <c r="A1" s="25" t="s">
        <v>88</v>
      </c>
      <c r="B1" s="25"/>
      <c r="C1" s="25"/>
      <c r="D1" s="25"/>
      <c r="E1" s="25"/>
      <c r="F1" s="25"/>
      <c r="G1" s="25"/>
      <c r="H1" s="25"/>
      <c r="I1" s="25"/>
      <c r="J1" s="25"/>
      <c r="K1" s="25"/>
      <c r="L1" s="26"/>
    </row>
    <row r="2" spans="1:12" ht="14.25" customHeight="1">
      <c r="A2" s="27"/>
      <c r="B2" s="27"/>
      <c r="C2" s="27"/>
      <c r="D2" s="27"/>
      <c r="E2" s="27"/>
      <c r="F2" s="27"/>
      <c r="G2" s="27"/>
      <c r="H2" s="27"/>
      <c r="I2" s="27"/>
      <c r="J2" s="27"/>
      <c r="K2" s="27"/>
      <c r="L2" s="28" t="s">
        <v>49</v>
      </c>
    </row>
    <row r="3" spans="1:12" ht="14.25" customHeight="1">
      <c r="A3" s="3" t="s">
        <v>389</v>
      </c>
      <c r="B3" s="29"/>
      <c r="C3" s="29"/>
      <c r="D3" s="29"/>
      <c r="E3" s="29"/>
      <c r="F3" s="27"/>
      <c r="G3" s="27"/>
      <c r="H3" s="27"/>
      <c r="I3" s="27"/>
      <c r="J3" s="208" t="s">
        <v>11</v>
      </c>
      <c r="K3" s="208"/>
      <c r="L3" s="209"/>
    </row>
    <row r="4" spans="1:12" ht="14.25" customHeight="1">
      <c r="A4" s="222" t="s">
        <v>23</v>
      </c>
      <c r="B4" s="210" t="s">
        <v>28</v>
      </c>
      <c r="C4" s="210"/>
      <c r="D4" s="210"/>
      <c r="E4" s="211" t="s">
        <v>6</v>
      </c>
      <c r="F4" s="32" t="s">
        <v>89</v>
      </c>
      <c r="G4" s="33"/>
      <c r="H4" s="33"/>
      <c r="I4" s="33"/>
      <c r="J4" s="33"/>
      <c r="K4" s="33"/>
      <c r="L4" s="34"/>
    </row>
    <row r="5" spans="1:12" ht="60" customHeight="1">
      <c r="A5" s="222"/>
      <c r="B5" s="30" t="s">
        <v>8</v>
      </c>
      <c r="C5" s="30" t="s">
        <v>21</v>
      </c>
      <c r="D5" s="31" t="s">
        <v>50</v>
      </c>
      <c r="E5" s="211"/>
      <c r="F5" s="35" t="s">
        <v>5</v>
      </c>
      <c r="G5" s="35" t="s">
        <v>87</v>
      </c>
      <c r="H5" s="36" t="s">
        <v>10</v>
      </c>
      <c r="I5" s="36" t="s">
        <v>32</v>
      </c>
      <c r="J5" s="36" t="s">
        <v>17</v>
      </c>
      <c r="K5" s="36" t="s">
        <v>51</v>
      </c>
      <c r="L5" s="37" t="s">
        <v>16</v>
      </c>
    </row>
    <row r="6" spans="1:12" s="160" customFormat="1" ht="19.5" customHeight="1">
      <c r="A6" s="177"/>
      <c r="B6" s="177"/>
      <c r="C6" s="177"/>
      <c r="D6" s="177"/>
      <c r="E6" s="178" t="s">
        <v>5</v>
      </c>
      <c r="F6" s="176">
        <f>SUM(F7:F56)</f>
        <v>37849.90000000001</v>
      </c>
      <c r="G6" s="176">
        <f>SUM(G7:G56)</f>
        <v>34745.80000000001</v>
      </c>
      <c r="H6" s="176">
        <f>SUM(H7:H56)</f>
        <v>3104.1</v>
      </c>
      <c r="I6" s="176">
        <v>0</v>
      </c>
      <c r="J6" s="176">
        <v>0</v>
      </c>
      <c r="K6" s="176">
        <v>0</v>
      </c>
      <c r="L6" s="176">
        <v>0</v>
      </c>
    </row>
    <row r="7" spans="1:12" ht="19.5" customHeight="1">
      <c r="A7" s="175" t="s">
        <v>417</v>
      </c>
      <c r="B7" s="177" t="s">
        <v>202</v>
      </c>
      <c r="C7" s="177" t="s">
        <v>203</v>
      </c>
      <c r="D7" s="177" t="s">
        <v>204</v>
      </c>
      <c r="E7" s="178" t="s">
        <v>205</v>
      </c>
      <c r="F7" s="176">
        <v>103.54</v>
      </c>
      <c r="G7" s="176">
        <v>103.54</v>
      </c>
      <c r="H7" s="176">
        <v>0</v>
      </c>
      <c r="I7" s="176">
        <v>0</v>
      </c>
      <c r="J7" s="176">
        <v>0</v>
      </c>
      <c r="K7" s="176">
        <v>0</v>
      </c>
      <c r="L7" s="176">
        <v>0</v>
      </c>
    </row>
    <row r="8" spans="1:12" ht="19.5" customHeight="1">
      <c r="A8" s="177"/>
      <c r="B8" s="177" t="s">
        <v>202</v>
      </c>
      <c r="C8" s="177" t="s">
        <v>203</v>
      </c>
      <c r="D8" s="177" t="s">
        <v>203</v>
      </c>
      <c r="E8" s="178" t="s">
        <v>206</v>
      </c>
      <c r="F8" s="176">
        <v>97.65</v>
      </c>
      <c r="G8" s="176">
        <v>97.65</v>
      </c>
      <c r="H8" s="176">
        <v>0</v>
      </c>
      <c r="I8" s="176">
        <v>0</v>
      </c>
      <c r="J8" s="176">
        <v>0</v>
      </c>
      <c r="K8" s="176">
        <v>0</v>
      </c>
      <c r="L8" s="176">
        <v>0</v>
      </c>
    </row>
    <row r="9" spans="1:12" ht="19.5" customHeight="1">
      <c r="A9" s="177"/>
      <c r="B9" s="177" t="s">
        <v>202</v>
      </c>
      <c r="C9" s="177" t="s">
        <v>203</v>
      </c>
      <c r="D9" s="177" t="s">
        <v>207</v>
      </c>
      <c r="E9" s="178" t="s">
        <v>208</v>
      </c>
      <c r="F9" s="176">
        <v>39.06</v>
      </c>
      <c r="G9" s="176">
        <v>39.06</v>
      </c>
      <c r="H9" s="176">
        <v>0</v>
      </c>
      <c r="I9" s="176">
        <v>0</v>
      </c>
      <c r="J9" s="176">
        <v>0</v>
      </c>
      <c r="K9" s="176">
        <v>0</v>
      </c>
      <c r="L9" s="176">
        <v>0</v>
      </c>
    </row>
    <row r="10" spans="1:12" ht="19.5" customHeight="1">
      <c r="A10" s="177"/>
      <c r="B10" s="177" t="s">
        <v>209</v>
      </c>
      <c r="C10" s="177" t="s">
        <v>204</v>
      </c>
      <c r="D10" s="177" t="s">
        <v>204</v>
      </c>
      <c r="E10" s="178" t="s">
        <v>210</v>
      </c>
      <c r="F10" s="176">
        <v>693.9</v>
      </c>
      <c r="G10" s="176">
        <v>693.9</v>
      </c>
      <c r="H10" s="176">
        <v>0</v>
      </c>
      <c r="I10" s="176">
        <v>0</v>
      </c>
      <c r="J10" s="176">
        <v>0</v>
      </c>
      <c r="K10" s="176">
        <v>0</v>
      </c>
      <c r="L10" s="176">
        <v>0</v>
      </c>
    </row>
    <row r="11" spans="1:12" ht="19.5" customHeight="1">
      <c r="A11" s="177"/>
      <c r="B11" s="177" t="s">
        <v>209</v>
      </c>
      <c r="C11" s="177" t="s">
        <v>204</v>
      </c>
      <c r="D11" s="177" t="s">
        <v>211</v>
      </c>
      <c r="E11" s="178" t="s">
        <v>212</v>
      </c>
      <c r="F11" s="176">
        <v>82.5</v>
      </c>
      <c r="G11" s="176">
        <v>42.5</v>
      </c>
      <c r="H11" s="176">
        <v>40</v>
      </c>
      <c r="I11" s="176">
        <v>0</v>
      </c>
      <c r="J11" s="176">
        <v>0</v>
      </c>
      <c r="K11" s="176">
        <v>0</v>
      </c>
      <c r="L11" s="176">
        <v>0</v>
      </c>
    </row>
    <row r="12" spans="1:12" ht="19.5" customHeight="1">
      <c r="A12" s="177"/>
      <c r="B12" s="177" t="s">
        <v>209</v>
      </c>
      <c r="C12" s="177" t="s">
        <v>204</v>
      </c>
      <c r="D12" s="177" t="s">
        <v>213</v>
      </c>
      <c r="E12" s="178" t="s">
        <v>214</v>
      </c>
      <c r="F12" s="176">
        <v>340</v>
      </c>
      <c r="G12" s="176">
        <v>340</v>
      </c>
      <c r="H12" s="176">
        <v>0</v>
      </c>
      <c r="I12" s="176">
        <v>0</v>
      </c>
      <c r="J12" s="176">
        <v>0</v>
      </c>
      <c r="K12" s="176">
        <v>0</v>
      </c>
      <c r="L12" s="176">
        <v>0</v>
      </c>
    </row>
    <row r="13" spans="1:12" ht="19.5" customHeight="1">
      <c r="A13" s="177"/>
      <c r="B13" s="177" t="s">
        <v>209</v>
      </c>
      <c r="C13" s="177" t="s">
        <v>211</v>
      </c>
      <c r="D13" s="177" t="s">
        <v>211</v>
      </c>
      <c r="E13" s="178" t="s">
        <v>215</v>
      </c>
      <c r="F13" s="176">
        <v>20</v>
      </c>
      <c r="G13" s="176">
        <v>0</v>
      </c>
      <c r="H13" s="176">
        <v>20</v>
      </c>
      <c r="I13" s="176">
        <v>0</v>
      </c>
      <c r="J13" s="176">
        <v>0</v>
      </c>
      <c r="K13" s="176">
        <v>0</v>
      </c>
      <c r="L13" s="176">
        <v>0</v>
      </c>
    </row>
    <row r="14" spans="1:12" ht="19.5" customHeight="1">
      <c r="A14" s="177"/>
      <c r="B14" s="177" t="s">
        <v>209</v>
      </c>
      <c r="C14" s="177" t="s">
        <v>211</v>
      </c>
      <c r="D14" s="177" t="s">
        <v>213</v>
      </c>
      <c r="E14" s="178" t="s">
        <v>216</v>
      </c>
      <c r="F14" s="176">
        <v>1143</v>
      </c>
      <c r="G14" s="176">
        <v>1143</v>
      </c>
      <c r="H14" s="176">
        <v>0</v>
      </c>
      <c r="I14" s="176">
        <v>0</v>
      </c>
      <c r="J14" s="176">
        <v>0</v>
      </c>
      <c r="K14" s="176">
        <v>0</v>
      </c>
      <c r="L14" s="176">
        <v>0</v>
      </c>
    </row>
    <row r="15" spans="1:12" ht="19.5" customHeight="1">
      <c r="A15" s="177"/>
      <c r="B15" s="177" t="s">
        <v>209</v>
      </c>
      <c r="C15" s="177" t="s">
        <v>217</v>
      </c>
      <c r="D15" s="177" t="s">
        <v>211</v>
      </c>
      <c r="E15" s="178" t="s">
        <v>218</v>
      </c>
      <c r="F15" s="176">
        <v>454.2</v>
      </c>
      <c r="G15" s="176">
        <v>454.2</v>
      </c>
      <c r="H15" s="176">
        <v>0</v>
      </c>
      <c r="I15" s="176">
        <v>0</v>
      </c>
      <c r="J15" s="176">
        <v>0</v>
      </c>
      <c r="K15" s="176">
        <v>0</v>
      </c>
      <c r="L15" s="176">
        <v>0</v>
      </c>
    </row>
    <row r="16" spans="1:12" ht="19.5" customHeight="1">
      <c r="A16" s="177"/>
      <c r="B16" s="177" t="s">
        <v>209</v>
      </c>
      <c r="C16" s="177" t="s">
        <v>217</v>
      </c>
      <c r="D16" s="177" t="s">
        <v>213</v>
      </c>
      <c r="E16" s="178" t="s">
        <v>219</v>
      </c>
      <c r="F16" s="176">
        <v>800</v>
      </c>
      <c r="G16" s="176">
        <v>800</v>
      </c>
      <c r="H16" s="176">
        <v>0</v>
      </c>
      <c r="I16" s="176">
        <v>0</v>
      </c>
      <c r="J16" s="176">
        <v>0</v>
      </c>
      <c r="K16" s="176">
        <v>0</v>
      </c>
      <c r="L16" s="176">
        <v>0</v>
      </c>
    </row>
    <row r="17" spans="1:12" ht="19.5" customHeight="1">
      <c r="A17" s="177"/>
      <c r="B17" s="177" t="s">
        <v>209</v>
      </c>
      <c r="C17" s="177" t="s">
        <v>220</v>
      </c>
      <c r="D17" s="177" t="s">
        <v>221</v>
      </c>
      <c r="E17" s="178" t="s">
        <v>222</v>
      </c>
      <c r="F17" s="176">
        <v>67.5</v>
      </c>
      <c r="G17" s="176">
        <v>67.5</v>
      </c>
      <c r="H17" s="176">
        <v>0</v>
      </c>
      <c r="I17" s="176">
        <v>0</v>
      </c>
      <c r="J17" s="176">
        <v>0</v>
      </c>
      <c r="K17" s="176">
        <v>0</v>
      </c>
      <c r="L17" s="176">
        <v>0</v>
      </c>
    </row>
    <row r="18" spans="1:12" ht="19.5" customHeight="1">
      <c r="A18" s="177"/>
      <c r="B18" s="177" t="s">
        <v>209</v>
      </c>
      <c r="C18" s="177" t="s">
        <v>220</v>
      </c>
      <c r="D18" s="177" t="s">
        <v>213</v>
      </c>
      <c r="E18" s="178" t="s">
        <v>223</v>
      </c>
      <c r="F18" s="176">
        <v>200</v>
      </c>
      <c r="G18" s="176">
        <v>200</v>
      </c>
      <c r="H18" s="176">
        <v>0</v>
      </c>
      <c r="I18" s="176">
        <v>0</v>
      </c>
      <c r="J18" s="176">
        <v>0</v>
      </c>
      <c r="K18" s="176">
        <v>0</v>
      </c>
      <c r="L18" s="176">
        <v>0</v>
      </c>
    </row>
    <row r="19" spans="1:12" ht="19.5" customHeight="1">
      <c r="A19" s="177"/>
      <c r="B19" s="177" t="s">
        <v>209</v>
      </c>
      <c r="C19" s="177" t="s">
        <v>224</v>
      </c>
      <c r="D19" s="177" t="s">
        <v>225</v>
      </c>
      <c r="E19" s="178" t="s">
        <v>226</v>
      </c>
      <c r="F19" s="176">
        <v>3175.7</v>
      </c>
      <c r="G19" s="176">
        <v>3175.7</v>
      </c>
      <c r="H19" s="176">
        <v>0</v>
      </c>
      <c r="I19" s="176">
        <v>0</v>
      </c>
      <c r="J19" s="176">
        <v>0</v>
      </c>
      <c r="K19" s="176">
        <v>0</v>
      </c>
      <c r="L19" s="176">
        <v>0</v>
      </c>
    </row>
    <row r="20" spans="1:12" ht="19.5" customHeight="1">
      <c r="A20" s="177"/>
      <c r="B20" s="177" t="s">
        <v>209</v>
      </c>
      <c r="C20" s="177" t="s">
        <v>227</v>
      </c>
      <c r="D20" s="177" t="s">
        <v>211</v>
      </c>
      <c r="E20" s="178" t="s">
        <v>228</v>
      </c>
      <c r="F20" s="176">
        <v>19220</v>
      </c>
      <c r="G20" s="176">
        <v>19220</v>
      </c>
      <c r="H20" s="176">
        <v>0</v>
      </c>
      <c r="I20" s="176">
        <v>0</v>
      </c>
      <c r="J20" s="176">
        <v>0</v>
      </c>
      <c r="K20" s="176">
        <v>0</v>
      </c>
      <c r="L20" s="176">
        <v>0</v>
      </c>
    </row>
    <row r="21" spans="1:12" ht="19.5" customHeight="1">
      <c r="A21" s="177"/>
      <c r="B21" s="177" t="s">
        <v>209</v>
      </c>
      <c r="C21" s="177" t="s">
        <v>229</v>
      </c>
      <c r="D21" s="177" t="s">
        <v>213</v>
      </c>
      <c r="E21" s="178" t="s">
        <v>230</v>
      </c>
      <c r="F21" s="176">
        <v>15</v>
      </c>
      <c r="G21" s="176">
        <v>15</v>
      </c>
      <c r="H21" s="176">
        <v>0</v>
      </c>
      <c r="I21" s="176">
        <v>0</v>
      </c>
      <c r="J21" s="176">
        <v>0</v>
      </c>
      <c r="K21" s="176">
        <v>0</v>
      </c>
      <c r="L21" s="176">
        <v>0</v>
      </c>
    </row>
    <row r="22" spans="1:12" ht="19.5" customHeight="1">
      <c r="A22" s="177"/>
      <c r="B22" s="177" t="s">
        <v>231</v>
      </c>
      <c r="C22" s="177" t="s">
        <v>211</v>
      </c>
      <c r="D22" s="177" t="s">
        <v>204</v>
      </c>
      <c r="E22" s="178" t="s">
        <v>232</v>
      </c>
      <c r="F22" s="176">
        <v>58.59</v>
      </c>
      <c r="G22" s="176">
        <v>58.59</v>
      </c>
      <c r="H22" s="176">
        <v>0</v>
      </c>
      <c r="I22" s="176">
        <v>0</v>
      </c>
      <c r="J22" s="176">
        <v>0</v>
      </c>
      <c r="K22" s="176">
        <v>0</v>
      </c>
      <c r="L22" s="176">
        <v>0</v>
      </c>
    </row>
    <row r="23" spans="1:12" ht="19.5" customHeight="1">
      <c r="A23" s="177"/>
      <c r="B23" s="177" t="s">
        <v>231</v>
      </c>
      <c r="C23" s="177" t="s">
        <v>211</v>
      </c>
      <c r="D23" s="177" t="s">
        <v>217</v>
      </c>
      <c r="E23" s="178" t="s">
        <v>233</v>
      </c>
      <c r="F23" s="176">
        <v>25.53</v>
      </c>
      <c r="G23" s="176">
        <v>25.53</v>
      </c>
      <c r="H23" s="176">
        <v>0</v>
      </c>
      <c r="I23" s="176">
        <v>0</v>
      </c>
      <c r="J23" s="176">
        <v>0</v>
      </c>
      <c r="K23" s="176">
        <v>0</v>
      </c>
      <c r="L23" s="176">
        <v>0</v>
      </c>
    </row>
    <row r="24" spans="1:12" ht="19.5" customHeight="1">
      <c r="A24" s="177" t="s">
        <v>190</v>
      </c>
      <c r="B24" s="177" t="s">
        <v>202</v>
      </c>
      <c r="C24" s="177" t="s">
        <v>203</v>
      </c>
      <c r="D24" s="177" t="s">
        <v>211</v>
      </c>
      <c r="E24" s="178" t="s">
        <v>234</v>
      </c>
      <c r="F24" s="176">
        <v>187.62</v>
      </c>
      <c r="G24" s="176">
        <v>187.62</v>
      </c>
      <c r="H24" s="176">
        <v>0</v>
      </c>
      <c r="I24" s="176">
        <v>0</v>
      </c>
      <c r="J24" s="176">
        <v>0</v>
      </c>
      <c r="K24" s="176">
        <v>0</v>
      </c>
      <c r="L24" s="176">
        <v>0</v>
      </c>
    </row>
    <row r="25" spans="1:12" ht="19.5" customHeight="1">
      <c r="A25" s="177" t="s">
        <v>191</v>
      </c>
      <c r="B25" s="177" t="s">
        <v>202</v>
      </c>
      <c r="C25" s="177" t="s">
        <v>203</v>
      </c>
      <c r="D25" s="177" t="s">
        <v>211</v>
      </c>
      <c r="E25" s="178" t="s">
        <v>234</v>
      </c>
      <c r="F25" s="176">
        <v>114.7</v>
      </c>
      <c r="G25" s="176">
        <v>114.7</v>
      </c>
      <c r="H25" s="176">
        <v>0</v>
      </c>
      <c r="I25" s="176">
        <v>0</v>
      </c>
      <c r="J25" s="176">
        <v>0</v>
      </c>
      <c r="K25" s="176">
        <v>0</v>
      </c>
      <c r="L25" s="176">
        <v>0</v>
      </c>
    </row>
    <row r="26" spans="1:12" ht="19.5" customHeight="1">
      <c r="A26" s="177" t="s">
        <v>192</v>
      </c>
      <c r="B26" s="177" t="s">
        <v>202</v>
      </c>
      <c r="C26" s="177" t="s">
        <v>203</v>
      </c>
      <c r="D26" s="177" t="s">
        <v>211</v>
      </c>
      <c r="E26" s="178" t="s">
        <v>234</v>
      </c>
      <c r="F26" s="176">
        <v>109.61</v>
      </c>
      <c r="G26" s="176">
        <v>109.61</v>
      </c>
      <c r="H26" s="176">
        <v>0</v>
      </c>
      <c r="I26" s="176">
        <v>0</v>
      </c>
      <c r="J26" s="176">
        <v>0</v>
      </c>
      <c r="K26" s="176">
        <v>0</v>
      </c>
      <c r="L26" s="176">
        <v>0</v>
      </c>
    </row>
    <row r="27" spans="1:12" ht="19.5" customHeight="1">
      <c r="A27" s="177" t="s">
        <v>193</v>
      </c>
      <c r="B27" s="177" t="s">
        <v>202</v>
      </c>
      <c r="C27" s="177" t="s">
        <v>203</v>
      </c>
      <c r="D27" s="177" t="s">
        <v>211</v>
      </c>
      <c r="E27" s="178" t="s">
        <v>234</v>
      </c>
      <c r="F27" s="176">
        <v>67.58</v>
      </c>
      <c r="G27" s="176">
        <v>67.58</v>
      </c>
      <c r="H27" s="176">
        <v>0</v>
      </c>
      <c r="I27" s="176">
        <v>0</v>
      </c>
      <c r="J27" s="176">
        <v>0</v>
      </c>
      <c r="K27" s="176">
        <v>0</v>
      </c>
      <c r="L27" s="176">
        <v>0</v>
      </c>
    </row>
    <row r="28" spans="1:12" ht="19.5" customHeight="1">
      <c r="A28" s="177" t="s">
        <v>194</v>
      </c>
      <c r="B28" s="177" t="s">
        <v>202</v>
      </c>
      <c r="C28" s="177" t="s">
        <v>203</v>
      </c>
      <c r="D28" s="177" t="s">
        <v>211</v>
      </c>
      <c r="E28" s="178" t="s">
        <v>234</v>
      </c>
      <c r="F28" s="176">
        <v>174.85</v>
      </c>
      <c r="G28" s="176">
        <v>174.85</v>
      </c>
      <c r="H28" s="176">
        <v>0</v>
      </c>
      <c r="I28" s="176">
        <v>0</v>
      </c>
      <c r="J28" s="176">
        <v>0</v>
      </c>
      <c r="K28" s="176">
        <v>0</v>
      </c>
      <c r="L28" s="176">
        <v>0</v>
      </c>
    </row>
    <row r="29" spans="1:12" ht="19.5" customHeight="1">
      <c r="A29" s="177" t="s">
        <v>195</v>
      </c>
      <c r="B29" s="177" t="s">
        <v>202</v>
      </c>
      <c r="C29" s="177" t="s">
        <v>203</v>
      </c>
      <c r="D29" s="177" t="s">
        <v>211</v>
      </c>
      <c r="E29" s="178" t="s">
        <v>234</v>
      </c>
      <c r="F29" s="176">
        <v>38.12</v>
      </c>
      <c r="G29" s="176">
        <v>38.12</v>
      </c>
      <c r="H29" s="176">
        <v>0</v>
      </c>
      <c r="I29" s="176">
        <v>0</v>
      </c>
      <c r="J29" s="176">
        <v>0</v>
      </c>
      <c r="K29" s="176">
        <v>0</v>
      </c>
      <c r="L29" s="176">
        <v>0</v>
      </c>
    </row>
    <row r="30" spans="1:12" ht="19.5" customHeight="1">
      <c r="A30" s="177" t="s">
        <v>196</v>
      </c>
      <c r="B30" s="177" t="s">
        <v>209</v>
      </c>
      <c r="C30" s="177" t="s">
        <v>211</v>
      </c>
      <c r="D30" s="177" t="s">
        <v>220</v>
      </c>
      <c r="E30" s="178" t="s">
        <v>235</v>
      </c>
      <c r="F30" s="176">
        <v>168</v>
      </c>
      <c r="G30" s="176">
        <v>0</v>
      </c>
      <c r="H30" s="176">
        <v>168</v>
      </c>
      <c r="I30" s="176">
        <v>0</v>
      </c>
      <c r="J30" s="176">
        <v>0</v>
      </c>
      <c r="K30" s="176">
        <v>0</v>
      </c>
      <c r="L30" s="176">
        <v>0</v>
      </c>
    </row>
    <row r="31" spans="1:12" ht="19.5" customHeight="1">
      <c r="A31" s="177" t="s">
        <v>197</v>
      </c>
      <c r="B31" s="177" t="s">
        <v>202</v>
      </c>
      <c r="C31" s="177" t="s">
        <v>203</v>
      </c>
      <c r="D31" s="177" t="s">
        <v>211</v>
      </c>
      <c r="E31" s="178" t="s">
        <v>234</v>
      </c>
      <c r="F31" s="176">
        <v>15.46</v>
      </c>
      <c r="G31" s="176">
        <v>15.46</v>
      </c>
      <c r="H31" s="176">
        <v>0</v>
      </c>
      <c r="I31" s="176">
        <v>0</v>
      </c>
      <c r="J31" s="176">
        <v>0</v>
      </c>
      <c r="K31" s="176">
        <v>0</v>
      </c>
      <c r="L31" s="176">
        <v>0</v>
      </c>
    </row>
    <row r="32" spans="1:12" ht="19.5" customHeight="1">
      <c r="A32" s="177" t="s">
        <v>198</v>
      </c>
      <c r="B32" s="177" t="s">
        <v>202</v>
      </c>
      <c r="C32" s="177" t="s">
        <v>203</v>
      </c>
      <c r="D32" s="177" t="s">
        <v>211</v>
      </c>
      <c r="E32" s="178" t="s">
        <v>234</v>
      </c>
      <c r="F32" s="176">
        <v>41.02</v>
      </c>
      <c r="G32" s="176">
        <v>41.02</v>
      </c>
      <c r="H32" s="176">
        <v>0</v>
      </c>
      <c r="I32" s="176">
        <v>0</v>
      </c>
      <c r="J32" s="176">
        <v>0</v>
      </c>
      <c r="K32" s="176">
        <v>0</v>
      </c>
      <c r="L32" s="176">
        <v>0</v>
      </c>
    </row>
    <row r="33" spans="1:12" ht="19.5" customHeight="1">
      <c r="A33" s="177" t="s">
        <v>199</v>
      </c>
      <c r="B33" s="177" t="s">
        <v>202</v>
      </c>
      <c r="C33" s="177" t="s">
        <v>203</v>
      </c>
      <c r="D33" s="177" t="s">
        <v>211</v>
      </c>
      <c r="E33" s="178" t="s">
        <v>234</v>
      </c>
      <c r="F33" s="176">
        <v>9.07</v>
      </c>
      <c r="G33" s="176">
        <v>9.07</v>
      </c>
      <c r="H33" s="176">
        <v>0</v>
      </c>
      <c r="I33" s="176">
        <v>0</v>
      </c>
      <c r="J33" s="176">
        <v>0</v>
      </c>
      <c r="K33" s="176">
        <v>0</v>
      </c>
      <c r="L33" s="176">
        <v>0</v>
      </c>
    </row>
    <row r="34" spans="1:12" ht="19.5" customHeight="1">
      <c r="A34" s="177" t="s">
        <v>200</v>
      </c>
      <c r="B34" s="177" t="s">
        <v>202</v>
      </c>
      <c r="C34" s="177" t="s">
        <v>203</v>
      </c>
      <c r="D34" s="177" t="s">
        <v>203</v>
      </c>
      <c r="E34" s="178" t="s">
        <v>206</v>
      </c>
      <c r="F34" s="176">
        <v>6.92</v>
      </c>
      <c r="G34" s="176">
        <v>6.92</v>
      </c>
      <c r="H34" s="176">
        <v>0</v>
      </c>
      <c r="I34" s="176">
        <v>0</v>
      </c>
      <c r="J34" s="176">
        <v>0</v>
      </c>
      <c r="K34" s="176">
        <v>0</v>
      </c>
      <c r="L34" s="176">
        <v>0</v>
      </c>
    </row>
    <row r="35" spans="1:12" ht="19.5" customHeight="1">
      <c r="A35" s="177"/>
      <c r="B35" s="177" t="s">
        <v>202</v>
      </c>
      <c r="C35" s="177" t="s">
        <v>203</v>
      </c>
      <c r="D35" s="177" t="s">
        <v>207</v>
      </c>
      <c r="E35" s="178" t="s">
        <v>208</v>
      </c>
      <c r="F35" s="176">
        <v>2.77</v>
      </c>
      <c r="G35" s="176">
        <v>2.77</v>
      </c>
      <c r="H35" s="176">
        <v>0</v>
      </c>
      <c r="I35" s="176">
        <v>0</v>
      </c>
      <c r="J35" s="176">
        <v>0</v>
      </c>
      <c r="K35" s="176">
        <v>0</v>
      </c>
      <c r="L35" s="176">
        <v>0</v>
      </c>
    </row>
    <row r="36" spans="1:12" ht="19.5" customHeight="1">
      <c r="A36" s="177"/>
      <c r="B36" s="177" t="s">
        <v>209</v>
      </c>
      <c r="C36" s="177" t="s">
        <v>224</v>
      </c>
      <c r="D36" s="177" t="s">
        <v>236</v>
      </c>
      <c r="E36" s="178" t="s">
        <v>237</v>
      </c>
      <c r="F36" s="176">
        <v>67.22</v>
      </c>
      <c r="G36" s="176">
        <v>67.22</v>
      </c>
      <c r="H36" s="176">
        <v>0</v>
      </c>
      <c r="I36" s="176">
        <v>0</v>
      </c>
      <c r="J36" s="176">
        <v>0</v>
      </c>
      <c r="K36" s="176">
        <v>0</v>
      </c>
      <c r="L36" s="176">
        <v>0</v>
      </c>
    </row>
    <row r="37" spans="1:12" ht="19.5" customHeight="1">
      <c r="A37" s="177"/>
      <c r="B37" s="177" t="s">
        <v>231</v>
      </c>
      <c r="C37" s="177" t="s">
        <v>211</v>
      </c>
      <c r="D37" s="177" t="s">
        <v>204</v>
      </c>
      <c r="E37" s="178" t="s">
        <v>232</v>
      </c>
      <c r="F37" s="176">
        <v>4.15</v>
      </c>
      <c r="G37" s="176">
        <v>4.15</v>
      </c>
      <c r="H37" s="176">
        <v>0</v>
      </c>
      <c r="I37" s="176">
        <v>0</v>
      </c>
      <c r="J37" s="176">
        <v>0</v>
      </c>
      <c r="K37" s="176">
        <v>0</v>
      </c>
      <c r="L37" s="176">
        <v>0</v>
      </c>
    </row>
    <row r="38" spans="1:12" ht="19.5" customHeight="1">
      <c r="A38" s="177"/>
      <c r="B38" s="177" t="s">
        <v>231</v>
      </c>
      <c r="C38" s="177" t="s">
        <v>211</v>
      </c>
      <c r="D38" s="177" t="s">
        <v>217</v>
      </c>
      <c r="E38" s="178" t="s">
        <v>233</v>
      </c>
      <c r="F38" s="176">
        <v>1.09</v>
      </c>
      <c r="G38" s="176">
        <v>1.09</v>
      </c>
      <c r="H38" s="176">
        <v>0</v>
      </c>
      <c r="I38" s="176">
        <v>0</v>
      </c>
      <c r="J38" s="176">
        <v>0</v>
      </c>
      <c r="K38" s="176">
        <v>0</v>
      </c>
      <c r="L38" s="176">
        <v>0</v>
      </c>
    </row>
    <row r="39" spans="1:12" ht="19.5" customHeight="1">
      <c r="A39" s="177" t="s">
        <v>201</v>
      </c>
      <c r="B39" s="177" t="s">
        <v>202</v>
      </c>
      <c r="C39" s="177" t="s">
        <v>203</v>
      </c>
      <c r="D39" s="177" t="s">
        <v>211</v>
      </c>
      <c r="E39" s="178" t="s">
        <v>234</v>
      </c>
      <c r="F39" s="176">
        <v>289.26</v>
      </c>
      <c r="G39" s="176">
        <v>289.26</v>
      </c>
      <c r="H39" s="176">
        <v>0</v>
      </c>
      <c r="I39" s="176">
        <v>0</v>
      </c>
      <c r="J39" s="176">
        <v>0</v>
      </c>
      <c r="K39" s="176">
        <v>0</v>
      </c>
      <c r="L39" s="176">
        <v>0</v>
      </c>
    </row>
    <row r="40" spans="1:12" ht="19.5" customHeight="1">
      <c r="A40" s="177"/>
      <c r="B40" s="177" t="s">
        <v>202</v>
      </c>
      <c r="C40" s="177" t="s">
        <v>203</v>
      </c>
      <c r="D40" s="177" t="s">
        <v>203</v>
      </c>
      <c r="E40" s="178" t="s">
        <v>206</v>
      </c>
      <c r="F40" s="176">
        <v>774.15</v>
      </c>
      <c r="G40" s="176">
        <v>774.15</v>
      </c>
      <c r="H40" s="176">
        <v>0</v>
      </c>
      <c r="I40" s="176">
        <v>0</v>
      </c>
      <c r="J40" s="176">
        <v>0</v>
      </c>
      <c r="K40" s="176">
        <v>0</v>
      </c>
      <c r="L40" s="176">
        <v>0</v>
      </c>
    </row>
    <row r="41" spans="1:12" ht="19.5" customHeight="1">
      <c r="A41" s="177"/>
      <c r="B41" s="177" t="s">
        <v>202</v>
      </c>
      <c r="C41" s="177" t="s">
        <v>203</v>
      </c>
      <c r="D41" s="177" t="s">
        <v>207</v>
      </c>
      <c r="E41" s="178" t="s">
        <v>208</v>
      </c>
      <c r="F41" s="176">
        <v>309.66</v>
      </c>
      <c r="G41" s="176">
        <v>309.66</v>
      </c>
      <c r="H41" s="176">
        <v>0</v>
      </c>
      <c r="I41" s="176">
        <v>0</v>
      </c>
      <c r="J41" s="176">
        <v>0</v>
      </c>
      <c r="K41" s="176">
        <v>0</v>
      </c>
      <c r="L41" s="176">
        <v>0</v>
      </c>
    </row>
    <row r="42" spans="1:12" ht="19.5" customHeight="1">
      <c r="A42" s="177"/>
      <c r="B42" s="177" t="s">
        <v>209</v>
      </c>
      <c r="C42" s="177" t="s">
        <v>204</v>
      </c>
      <c r="D42" s="177" t="s">
        <v>213</v>
      </c>
      <c r="E42" s="178" t="s">
        <v>214</v>
      </c>
      <c r="F42" s="176">
        <v>5178.15</v>
      </c>
      <c r="G42" s="176">
        <v>5178.15</v>
      </c>
      <c r="H42" s="176">
        <v>0</v>
      </c>
      <c r="I42" s="176">
        <v>0</v>
      </c>
      <c r="J42" s="176">
        <v>0</v>
      </c>
      <c r="K42" s="176">
        <v>0</v>
      </c>
      <c r="L42" s="176">
        <v>0</v>
      </c>
    </row>
    <row r="43" spans="1:12" ht="19.5" customHeight="1">
      <c r="A43" s="177"/>
      <c r="B43" s="177" t="s">
        <v>209</v>
      </c>
      <c r="C43" s="177" t="s">
        <v>220</v>
      </c>
      <c r="D43" s="177" t="s">
        <v>204</v>
      </c>
      <c r="E43" s="178" t="s">
        <v>238</v>
      </c>
      <c r="F43" s="176">
        <v>99.15</v>
      </c>
      <c r="G43" s="176">
        <v>0</v>
      </c>
      <c r="H43" s="176">
        <v>99.15</v>
      </c>
      <c r="I43" s="176">
        <v>0</v>
      </c>
      <c r="J43" s="176">
        <v>0</v>
      </c>
      <c r="K43" s="176">
        <v>0</v>
      </c>
      <c r="L43" s="176">
        <v>0</v>
      </c>
    </row>
    <row r="44" spans="1:12" ht="19.5" customHeight="1">
      <c r="A44" s="177"/>
      <c r="B44" s="177" t="s">
        <v>209</v>
      </c>
      <c r="C44" s="177" t="s">
        <v>220</v>
      </c>
      <c r="D44" s="177" t="s">
        <v>211</v>
      </c>
      <c r="E44" s="178" t="s">
        <v>239</v>
      </c>
      <c r="F44" s="176">
        <v>3.5</v>
      </c>
      <c r="G44" s="176">
        <v>0</v>
      </c>
      <c r="H44" s="176">
        <v>3.5</v>
      </c>
      <c r="I44" s="176">
        <v>0</v>
      </c>
      <c r="J44" s="176">
        <v>0</v>
      </c>
      <c r="K44" s="176">
        <v>0</v>
      </c>
      <c r="L44" s="176">
        <v>0</v>
      </c>
    </row>
    <row r="45" spans="1:12" ht="19.5" customHeight="1">
      <c r="A45" s="177"/>
      <c r="B45" s="177" t="s">
        <v>209</v>
      </c>
      <c r="C45" s="177" t="s">
        <v>220</v>
      </c>
      <c r="D45" s="177" t="s">
        <v>217</v>
      </c>
      <c r="E45" s="178" t="s">
        <v>240</v>
      </c>
      <c r="F45" s="176">
        <v>527</v>
      </c>
      <c r="G45" s="176">
        <v>0</v>
      </c>
      <c r="H45" s="176">
        <v>527</v>
      </c>
      <c r="I45" s="176">
        <v>0</v>
      </c>
      <c r="J45" s="176">
        <v>0</v>
      </c>
      <c r="K45" s="176">
        <v>0</v>
      </c>
      <c r="L45" s="176">
        <v>0</v>
      </c>
    </row>
    <row r="46" spans="1:12" ht="19.5" customHeight="1">
      <c r="A46" s="177"/>
      <c r="B46" s="177" t="s">
        <v>209</v>
      </c>
      <c r="C46" s="177" t="s">
        <v>220</v>
      </c>
      <c r="D46" s="177" t="s">
        <v>207</v>
      </c>
      <c r="E46" s="178" t="s">
        <v>241</v>
      </c>
      <c r="F46" s="176">
        <v>2135.45</v>
      </c>
      <c r="G46" s="176">
        <v>0</v>
      </c>
      <c r="H46" s="176">
        <v>2135.45</v>
      </c>
      <c r="I46" s="176">
        <v>0</v>
      </c>
      <c r="J46" s="176">
        <v>0</v>
      </c>
      <c r="K46" s="176">
        <v>0</v>
      </c>
      <c r="L46" s="176">
        <v>0</v>
      </c>
    </row>
    <row r="47" spans="1:12" ht="19.5" customHeight="1">
      <c r="A47" s="177"/>
      <c r="B47" s="177" t="s">
        <v>209</v>
      </c>
      <c r="C47" s="177" t="s">
        <v>220</v>
      </c>
      <c r="D47" s="177" t="s">
        <v>242</v>
      </c>
      <c r="E47" s="178" t="s">
        <v>243</v>
      </c>
      <c r="F47" s="176">
        <v>90</v>
      </c>
      <c r="G47" s="176">
        <v>0</v>
      </c>
      <c r="H47" s="176">
        <v>90</v>
      </c>
      <c r="I47" s="176">
        <v>0</v>
      </c>
      <c r="J47" s="176">
        <v>0</v>
      </c>
      <c r="K47" s="176">
        <v>0</v>
      </c>
      <c r="L47" s="176">
        <v>0</v>
      </c>
    </row>
    <row r="48" spans="1:12" ht="19.5" customHeight="1">
      <c r="A48" s="177"/>
      <c r="B48" s="177" t="s">
        <v>209</v>
      </c>
      <c r="C48" s="177" t="s">
        <v>213</v>
      </c>
      <c r="D48" s="177" t="s">
        <v>204</v>
      </c>
      <c r="E48" s="178" t="s">
        <v>244</v>
      </c>
      <c r="F48" s="176">
        <v>21</v>
      </c>
      <c r="G48" s="176">
        <v>0</v>
      </c>
      <c r="H48" s="176">
        <v>21</v>
      </c>
      <c r="I48" s="176">
        <v>0</v>
      </c>
      <c r="J48" s="176">
        <v>0</v>
      </c>
      <c r="K48" s="176">
        <v>0</v>
      </c>
      <c r="L48" s="176">
        <v>0</v>
      </c>
    </row>
    <row r="49" spans="1:12" ht="19.5" customHeight="1">
      <c r="A49" s="177"/>
      <c r="B49" s="177" t="s">
        <v>231</v>
      </c>
      <c r="C49" s="177" t="s">
        <v>211</v>
      </c>
      <c r="D49" s="177" t="s">
        <v>204</v>
      </c>
      <c r="E49" s="178" t="s">
        <v>232</v>
      </c>
      <c r="F49" s="176">
        <v>464.49</v>
      </c>
      <c r="G49" s="176">
        <v>464.49</v>
      </c>
      <c r="H49" s="176">
        <v>0</v>
      </c>
      <c r="I49" s="176">
        <v>0</v>
      </c>
      <c r="J49" s="176">
        <v>0</v>
      </c>
      <c r="K49" s="176">
        <v>0</v>
      </c>
      <c r="L49" s="176">
        <v>0</v>
      </c>
    </row>
    <row r="50" spans="1:12" ht="19.5" customHeight="1">
      <c r="A50" s="177"/>
      <c r="B50" s="177" t="s">
        <v>231</v>
      </c>
      <c r="C50" s="177" t="s">
        <v>211</v>
      </c>
      <c r="D50" s="177" t="s">
        <v>217</v>
      </c>
      <c r="E50" s="178" t="s">
        <v>233</v>
      </c>
      <c r="F50" s="176">
        <v>221.93</v>
      </c>
      <c r="G50" s="176">
        <v>221.93</v>
      </c>
      <c r="H50" s="176">
        <v>0</v>
      </c>
      <c r="I50" s="176">
        <v>0</v>
      </c>
      <c r="J50" s="176">
        <v>0</v>
      </c>
      <c r="K50" s="176">
        <v>0</v>
      </c>
      <c r="L50" s="176">
        <v>0</v>
      </c>
    </row>
    <row r="51" spans="1:12" ht="19.5" customHeight="1">
      <c r="A51" s="177" t="s">
        <v>384</v>
      </c>
      <c r="B51" s="177" t="s">
        <v>202</v>
      </c>
      <c r="C51" s="177" t="s">
        <v>203</v>
      </c>
      <c r="D51" s="177" t="s">
        <v>211</v>
      </c>
      <c r="E51" s="178" t="s">
        <v>234</v>
      </c>
      <c r="F51" s="176">
        <v>0.36</v>
      </c>
      <c r="G51" s="176">
        <v>0.36</v>
      </c>
      <c r="H51" s="176">
        <v>0</v>
      </c>
      <c r="I51" s="176">
        <v>0</v>
      </c>
      <c r="J51" s="176">
        <v>0</v>
      </c>
      <c r="K51" s="176">
        <v>0</v>
      </c>
      <c r="L51" s="176">
        <v>0</v>
      </c>
    </row>
    <row r="52" spans="1:12" ht="19.5" customHeight="1">
      <c r="A52" s="177"/>
      <c r="B52" s="177" t="s">
        <v>202</v>
      </c>
      <c r="C52" s="177" t="s">
        <v>203</v>
      </c>
      <c r="D52" s="177" t="s">
        <v>203</v>
      </c>
      <c r="E52" s="178" t="s">
        <v>206</v>
      </c>
      <c r="F52" s="176">
        <v>21.87</v>
      </c>
      <c r="G52" s="176">
        <v>21.87</v>
      </c>
      <c r="H52" s="176">
        <v>0</v>
      </c>
      <c r="I52" s="176">
        <v>0</v>
      </c>
      <c r="J52" s="176">
        <v>0</v>
      </c>
      <c r="K52" s="176">
        <v>0</v>
      </c>
      <c r="L52" s="176">
        <v>0</v>
      </c>
    </row>
    <row r="53" spans="1:12" ht="19.5" customHeight="1">
      <c r="A53" s="177"/>
      <c r="B53" s="177" t="s">
        <v>202</v>
      </c>
      <c r="C53" s="177" t="s">
        <v>203</v>
      </c>
      <c r="D53" s="177" t="s">
        <v>207</v>
      </c>
      <c r="E53" s="178" t="s">
        <v>208</v>
      </c>
      <c r="F53" s="176">
        <v>8.75</v>
      </c>
      <c r="G53" s="176">
        <v>8.75</v>
      </c>
      <c r="H53" s="176">
        <v>0</v>
      </c>
      <c r="I53" s="176">
        <v>0</v>
      </c>
      <c r="J53" s="176">
        <v>0</v>
      </c>
      <c r="K53" s="176">
        <v>0</v>
      </c>
      <c r="L53" s="176">
        <v>0</v>
      </c>
    </row>
    <row r="54" spans="1:12" ht="19.5" customHeight="1">
      <c r="A54" s="177"/>
      <c r="B54" s="177" t="s">
        <v>209</v>
      </c>
      <c r="C54" s="177" t="s">
        <v>204</v>
      </c>
      <c r="D54" s="177" t="s">
        <v>213</v>
      </c>
      <c r="E54" s="178" t="s">
        <v>214</v>
      </c>
      <c r="F54" s="176">
        <v>141.73</v>
      </c>
      <c r="G54" s="176">
        <v>141.73</v>
      </c>
      <c r="H54" s="176">
        <v>0</v>
      </c>
      <c r="I54" s="176">
        <v>0</v>
      </c>
      <c r="J54" s="176">
        <v>0</v>
      </c>
      <c r="K54" s="176">
        <v>0</v>
      </c>
      <c r="L54" s="176">
        <v>0</v>
      </c>
    </row>
    <row r="55" spans="1:12" ht="19.5" customHeight="1">
      <c r="A55" s="177"/>
      <c r="B55" s="177" t="s">
        <v>231</v>
      </c>
      <c r="C55" s="177" t="s">
        <v>211</v>
      </c>
      <c r="D55" s="177" t="s">
        <v>204</v>
      </c>
      <c r="E55" s="178" t="s">
        <v>232</v>
      </c>
      <c r="F55" s="176">
        <v>13.12</v>
      </c>
      <c r="G55" s="176">
        <v>13.12</v>
      </c>
      <c r="H55" s="176">
        <v>0</v>
      </c>
      <c r="I55" s="176">
        <v>0</v>
      </c>
      <c r="J55" s="176">
        <v>0</v>
      </c>
      <c r="K55" s="176">
        <v>0</v>
      </c>
      <c r="L55" s="176">
        <v>0</v>
      </c>
    </row>
    <row r="56" spans="1:12" ht="19.5" customHeight="1">
      <c r="A56" s="177"/>
      <c r="B56" s="177" t="s">
        <v>231</v>
      </c>
      <c r="C56" s="177" t="s">
        <v>211</v>
      </c>
      <c r="D56" s="177" t="s">
        <v>217</v>
      </c>
      <c r="E56" s="178" t="s">
        <v>233</v>
      </c>
      <c r="F56" s="176">
        <v>5.98</v>
      </c>
      <c r="G56" s="176">
        <v>5.98</v>
      </c>
      <c r="H56" s="176">
        <v>0</v>
      </c>
      <c r="I56" s="176">
        <v>0</v>
      </c>
      <c r="J56" s="176">
        <v>0</v>
      </c>
      <c r="K56" s="176">
        <v>0</v>
      </c>
      <c r="L56" s="176">
        <v>0</v>
      </c>
    </row>
  </sheetData>
  <sheetProtection formatCells="0" formatColumns="0" formatRows="0"/>
  <mergeCells count="4">
    <mergeCell ref="A4:A5"/>
    <mergeCell ref="J3:L3"/>
    <mergeCell ref="B4:D4"/>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56"/>
  <sheetViews>
    <sheetView showGridLines="0" showZeros="0" workbookViewId="0" topLeftCell="A1">
      <selection activeCell="A7" sqref="A7"/>
    </sheetView>
  </sheetViews>
  <sheetFormatPr defaultColWidth="9.00390625" defaultRowHeight="14.25"/>
  <cols>
    <col min="1" max="1" width="22.375" style="0" customWidth="1"/>
    <col min="2" max="2" width="4.25390625" style="0" customWidth="1"/>
    <col min="3" max="3" width="3.125" style="0" customWidth="1"/>
    <col min="4" max="4" width="3.625" style="0" customWidth="1"/>
    <col min="5" max="5" width="28.00390625" style="0" customWidth="1"/>
    <col min="6" max="6" width="12.375" style="0" customWidth="1"/>
    <col min="7" max="7" width="13.25390625" style="0" customWidth="1"/>
    <col min="9" max="9" width="13.375" style="0" customWidth="1"/>
    <col min="10" max="10" width="13.25390625" style="0" customWidth="1"/>
  </cols>
  <sheetData>
    <row r="1" spans="1:10" ht="27" customHeight="1">
      <c r="A1" s="38" t="s">
        <v>90</v>
      </c>
      <c r="B1" s="38"/>
      <c r="C1" s="38"/>
      <c r="D1" s="38"/>
      <c r="E1" s="38"/>
      <c r="F1" s="38"/>
      <c r="G1" s="38"/>
      <c r="H1" s="38"/>
      <c r="I1" s="38"/>
      <c r="J1" s="38"/>
    </row>
    <row r="2" spans="1:10" ht="14.25" customHeight="1">
      <c r="A2" s="39"/>
      <c r="B2" s="39"/>
      <c r="C2" s="39"/>
      <c r="D2" s="39"/>
      <c r="E2" s="39"/>
      <c r="F2" s="39"/>
      <c r="G2" s="39"/>
      <c r="H2" s="39"/>
      <c r="I2" s="213" t="s">
        <v>52</v>
      </c>
      <c r="J2" s="213"/>
    </row>
    <row r="3" spans="1:10" ht="14.25" customHeight="1">
      <c r="A3" s="3" t="s">
        <v>389</v>
      </c>
      <c r="B3" s="40"/>
      <c r="C3" s="40"/>
      <c r="D3" s="40"/>
      <c r="E3" s="40"/>
      <c r="F3" s="39"/>
      <c r="G3" s="39"/>
      <c r="H3" s="39"/>
      <c r="I3" s="213" t="s">
        <v>11</v>
      </c>
      <c r="J3" s="214"/>
    </row>
    <row r="4" spans="1:10" ht="14.25" customHeight="1">
      <c r="A4" s="212" t="s">
        <v>23</v>
      </c>
      <c r="B4" s="215" t="s">
        <v>28</v>
      </c>
      <c r="C4" s="215"/>
      <c r="D4" s="215"/>
      <c r="E4" s="216" t="s">
        <v>6</v>
      </c>
      <c r="F4" s="43" t="s">
        <v>24</v>
      </c>
      <c r="G4" s="44"/>
      <c r="H4" s="44"/>
      <c r="I4" s="44"/>
      <c r="J4" s="45"/>
    </row>
    <row r="5" spans="1:10" ht="36" customHeight="1">
      <c r="A5" s="212"/>
      <c r="B5" s="41" t="s">
        <v>8</v>
      </c>
      <c r="C5" s="41" t="s">
        <v>21</v>
      </c>
      <c r="D5" s="42" t="s">
        <v>53</v>
      </c>
      <c r="E5" s="216"/>
      <c r="F5" s="46" t="s">
        <v>5</v>
      </c>
      <c r="G5" s="46" t="s">
        <v>13</v>
      </c>
      <c r="H5" s="46" t="s">
        <v>19</v>
      </c>
      <c r="I5" s="46" t="s">
        <v>1</v>
      </c>
      <c r="J5" s="46" t="s">
        <v>15</v>
      </c>
    </row>
    <row r="6" spans="1:10" s="160" customFormat="1" ht="19.5" customHeight="1">
      <c r="A6" s="177"/>
      <c r="B6" s="177"/>
      <c r="C6" s="177"/>
      <c r="D6" s="177"/>
      <c r="E6" s="178" t="s">
        <v>5</v>
      </c>
      <c r="F6" s="176">
        <f>SUM(F7:F56)</f>
        <v>37849.90000000001</v>
      </c>
      <c r="G6" s="176">
        <f>SUM(G7:G56)</f>
        <v>7098.909999999999</v>
      </c>
      <c r="H6" s="176">
        <f>SUM(H7:H56)</f>
        <v>957.09</v>
      </c>
      <c r="I6" s="176">
        <f>SUM(I7:I56)</f>
        <v>1206.4</v>
      </c>
      <c r="J6" s="176">
        <f>SUM(J7:J56)</f>
        <v>28587.500000000004</v>
      </c>
    </row>
    <row r="7" spans="1:10" ht="19.5" customHeight="1">
      <c r="A7" s="175" t="s">
        <v>417</v>
      </c>
      <c r="B7" s="177" t="s">
        <v>202</v>
      </c>
      <c r="C7" s="177" t="s">
        <v>203</v>
      </c>
      <c r="D7" s="177" t="s">
        <v>204</v>
      </c>
      <c r="E7" s="178" t="s">
        <v>205</v>
      </c>
      <c r="F7" s="176">
        <v>103.54</v>
      </c>
      <c r="G7" s="176">
        <v>0</v>
      </c>
      <c r="H7" s="176">
        <v>14.38</v>
      </c>
      <c r="I7" s="176">
        <v>89.16</v>
      </c>
      <c r="J7" s="176">
        <v>0</v>
      </c>
    </row>
    <row r="8" spans="1:10" ht="19.5" customHeight="1">
      <c r="A8" s="177"/>
      <c r="B8" s="177" t="s">
        <v>202</v>
      </c>
      <c r="C8" s="177" t="s">
        <v>203</v>
      </c>
      <c r="D8" s="177" t="s">
        <v>203</v>
      </c>
      <c r="E8" s="178" t="s">
        <v>206</v>
      </c>
      <c r="F8" s="176">
        <v>97.65</v>
      </c>
      <c r="G8" s="176">
        <v>97.65</v>
      </c>
      <c r="H8" s="176">
        <v>0</v>
      </c>
      <c r="I8" s="176">
        <v>0</v>
      </c>
      <c r="J8" s="176">
        <v>0</v>
      </c>
    </row>
    <row r="9" spans="1:10" ht="19.5" customHeight="1">
      <c r="A9" s="177"/>
      <c r="B9" s="177" t="s">
        <v>202</v>
      </c>
      <c r="C9" s="177" t="s">
        <v>203</v>
      </c>
      <c r="D9" s="177" t="s">
        <v>207</v>
      </c>
      <c r="E9" s="178" t="s">
        <v>208</v>
      </c>
      <c r="F9" s="176">
        <v>39.06</v>
      </c>
      <c r="G9" s="176">
        <v>39.06</v>
      </c>
      <c r="H9" s="176">
        <v>0</v>
      </c>
      <c r="I9" s="176">
        <v>0</v>
      </c>
      <c r="J9" s="176">
        <v>0</v>
      </c>
    </row>
    <row r="10" spans="1:10" ht="19.5" customHeight="1">
      <c r="A10" s="177"/>
      <c r="B10" s="177" t="s">
        <v>209</v>
      </c>
      <c r="C10" s="177" t="s">
        <v>204</v>
      </c>
      <c r="D10" s="177" t="s">
        <v>204</v>
      </c>
      <c r="E10" s="178" t="s">
        <v>210</v>
      </c>
      <c r="F10" s="176">
        <v>693.9</v>
      </c>
      <c r="G10" s="176">
        <v>534.12</v>
      </c>
      <c r="H10" s="176">
        <v>144.04</v>
      </c>
      <c r="I10" s="176">
        <v>15.74</v>
      </c>
      <c r="J10" s="176">
        <v>0</v>
      </c>
    </row>
    <row r="11" spans="1:10" ht="19.5" customHeight="1">
      <c r="A11" s="177"/>
      <c r="B11" s="177" t="s">
        <v>209</v>
      </c>
      <c r="C11" s="177" t="s">
        <v>204</v>
      </c>
      <c r="D11" s="177" t="s">
        <v>211</v>
      </c>
      <c r="E11" s="178" t="s">
        <v>212</v>
      </c>
      <c r="F11" s="176">
        <v>82.5</v>
      </c>
      <c r="G11" s="176">
        <v>0</v>
      </c>
      <c r="H11" s="176">
        <v>0</v>
      </c>
      <c r="I11" s="176">
        <v>0</v>
      </c>
      <c r="J11" s="176">
        <v>82.5</v>
      </c>
    </row>
    <row r="12" spans="1:10" ht="19.5" customHeight="1">
      <c r="A12" s="177"/>
      <c r="B12" s="177" t="s">
        <v>209</v>
      </c>
      <c r="C12" s="177" t="s">
        <v>204</v>
      </c>
      <c r="D12" s="177" t="s">
        <v>213</v>
      </c>
      <c r="E12" s="178" t="s">
        <v>214</v>
      </c>
      <c r="F12" s="176">
        <v>340</v>
      </c>
      <c r="G12" s="176">
        <v>0</v>
      </c>
      <c r="H12" s="176">
        <v>0</v>
      </c>
      <c r="I12" s="176">
        <v>0</v>
      </c>
      <c r="J12" s="176">
        <v>340</v>
      </c>
    </row>
    <row r="13" spans="1:10" ht="19.5" customHeight="1">
      <c r="A13" s="177"/>
      <c r="B13" s="177" t="s">
        <v>209</v>
      </c>
      <c r="C13" s="177" t="s">
        <v>211</v>
      </c>
      <c r="D13" s="177" t="s">
        <v>211</v>
      </c>
      <c r="E13" s="178" t="s">
        <v>215</v>
      </c>
      <c r="F13" s="176">
        <v>20</v>
      </c>
      <c r="G13" s="176">
        <v>0</v>
      </c>
      <c r="H13" s="176">
        <v>0</v>
      </c>
      <c r="I13" s="176">
        <v>0</v>
      </c>
      <c r="J13" s="176">
        <v>20</v>
      </c>
    </row>
    <row r="14" spans="1:10" ht="19.5" customHeight="1">
      <c r="A14" s="177"/>
      <c r="B14" s="177" t="s">
        <v>209</v>
      </c>
      <c r="C14" s="177" t="s">
        <v>211</v>
      </c>
      <c r="D14" s="177" t="s">
        <v>213</v>
      </c>
      <c r="E14" s="178" t="s">
        <v>216</v>
      </c>
      <c r="F14" s="176">
        <v>1143</v>
      </c>
      <c r="G14" s="176">
        <v>0</v>
      </c>
      <c r="H14" s="176">
        <v>0</v>
      </c>
      <c r="I14" s="176">
        <v>0</v>
      </c>
      <c r="J14" s="176">
        <v>1143</v>
      </c>
    </row>
    <row r="15" spans="1:10" ht="19.5" customHeight="1">
      <c r="A15" s="177"/>
      <c r="B15" s="177" t="s">
        <v>209</v>
      </c>
      <c r="C15" s="177" t="s">
        <v>217</v>
      </c>
      <c r="D15" s="177" t="s">
        <v>211</v>
      </c>
      <c r="E15" s="178" t="s">
        <v>218</v>
      </c>
      <c r="F15" s="176">
        <v>454.2</v>
      </c>
      <c r="G15" s="176">
        <v>0</v>
      </c>
      <c r="H15" s="176">
        <v>0</v>
      </c>
      <c r="I15" s="176">
        <v>0</v>
      </c>
      <c r="J15" s="176">
        <v>454.2</v>
      </c>
    </row>
    <row r="16" spans="1:10" ht="19.5" customHeight="1">
      <c r="A16" s="177"/>
      <c r="B16" s="177" t="s">
        <v>209</v>
      </c>
      <c r="C16" s="177" t="s">
        <v>217</v>
      </c>
      <c r="D16" s="177" t="s">
        <v>213</v>
      </c>
      <c r="E16" s="178" t="s">
        <v>219</v>
      </c>
      <c r="F16" s="176">
        <v>800</v>
      </c>
      <c r="G16" s="176">
        <v>0</v>
      </c>
      <c r="H16" s="176">
        <v>0</v>
      </c>
      <c r="I16" s="176">
        <v>0</v>
      </c>
      <c r="J16" s="176">
        <v>800</v>
      </c>
    </row>
    <row r="17" spans="1:10" ht="19.5" customHeight="1">
      <c r="A17" s="177"/>
      <c r="B17" s="177" t="s">
        <v>209</v>
      </c>
      <c r="C17" s="177" t="s">
        <v>220</v>
      </c>
      <c r="D17" s="177" t="s">
        <v>221</v>
      </c>
      <c r="E17" s="178" t="s">
        <v>222</v>
      </c>
      <c r="F17" s="176">
        <v>67.5</v>
      </c>
      <c r="G17" s="176">
        <v>0</v>
      </c>
      <c r="H17" s="176">
        <v>0</v>
      </c>
      <c r="I17" s="176">
        <v>0</v>
      </c>
      <c r="J17" s="176">
        <v>67.5</v>
      </c>
    </row>
    <row r="18" spans="1:10" ht="19.5" customHeight="1">
      <c r="A18" s="177"/>
      <c r="B18" s="177" t="s">
        <v>209</v>
      </c>
      <c r="C18" s="177" t="s">
        <v>220</v>
      </c>
      <c r="D18" s="177" t="s">
        <v>213</v>
      </c>
      <c r="E18" s="178" t="s">
        <v>223</v>
      </c>
      <c r="F18" s="176">
        <v>200</v>
      </c>
      <c r="G18" s="176">
        <v>0</v>
      </c>
      <c r="H18" s="176">
        <v>0</v>
      </c>
      <c r="I18" s="176">
        <v>0</v>
      </c>
      <c r="J18" s="176">
        <v>200</v>
      </c>
    </row>
    <row r="19" spans="1:10" ht="19.5" customHeight="1">
      <c r="A19" s="177"/>
      <c r="B19" s="177" t="s">
        <v>209</v>
      </c>
      <c r="C19" s="177" t="s">
        <v>224</v>
      </c>
      <c r="D19" s="177" t="s">
        <v>225</v>
      </c>
      <c r="E19" s="178" t="s">
        <v>226</v>
      </c>
      <c r="F19" s="176">
        <v>3175.7</v>
      </c>
      <c r="G19" s="176">
        <v>0</v>
      </c>
      <c r="H19" s="176">
        <v>0</v>
      </c>
      <c r="I19" s="176">
        <v>0</v>
      </c>
      <c r="J19" s="176">
        <v>3175.7</v>
      </c>
    </row>
    <row r="20" spans="1:10" ht="19.5" customHeight="1">
      <c r="A20" s="177"/>
      <c r="B20" s="177" t="s">
        <v>209</v>
      </c>
      <c r="C20" s="177" t="s">
        <v>227</v>
      </c>
      <c r="D20" s="177" t="s">
        <v>211</v>
      </c>
      <c r="E20" s="178" t="s">
        <v>228</v>
      </c>
      <c r="F20" s="176">
        <v>19220</v>
      </c>
      <c r="G20" s="176">
        <v>0</v>
      </c>
      <c r="H20" s="176">
        <v>0</v>
      </c>
      <c r="I20" s="176">
        <v>0</v>
      </c>
      <c r="J20" s="176">
        <v>19220</v>
      </c>
    </row>
    <row r="21" spans="1:10" ht="19.5" customHeight="1">
      <c r="A21" s="177"/>
      <c r="B21" s="177" t="s">
        <v>209</v>
      </c>
      <c r="C21" s="177" t="s">
        <v>229</v>
      </c>
      <c r="D21" s="177" t="s">
        <v>213</v>
      </c>
      <c r="E21" s="178" t="s">
        <v>230</v>
      </c>
      <c r="F21" s="176">
        <v>15</v>
      </c>
      <c r="G21" s="176">
        <v>0</v>
      </c>
      <c r="H21" s="176">
        <v>0</v>
      </c>
      <c r="I21" s="176">
        <v>0</v>
      </c>
      <c r="J21" s="176">
        <v>15</v>
      </c>
    </row>
    <row r="22" spans="1:10" ht="19.5" customHeight="1">
      <c r="A22" s="177"/>
      <c r="B22" s="177" t="s">
        <v>231</v>
      </c>
      <c r="C22" s="177" t="s">
        <v>211</v>
      </c>
      <c r="D22" s="177" t="s">
        <v>204</v>
      </c>
      <c r="E22" s="178" t="s">
        <v>232</v>
      </c>
      <c r="F22" s="176">
        <v>58.59</v>
      </c>
      <c r="G22" s="176">
        <v>58.59</v>
      </c>
      <c r="H22" s="176">
        <v>0</v>
      </c>
      <c r="I22" s="176">
        <v>0</v>
      </c>
      <c r="J22" s="176">
        <v>0</v>
      </c>
    </row>
    <row r="23" spans="1:10" ht="19.5" customHeight="1">
      <c r="A23" s="177"/>
      <c r="B23" s="177" t="s">
        <v>231</v>
      </c>
      <c r="C23" s="177" t="s">
        <v>211</v>
      </c>
      <c r="D23" s="177" t="s">
        <v>217</v>
      </c>
      <c r="E23" s="178" t="s">
        <v>233</v>
      </c>
      <c r="F23" s="176">
        <v>25.53</v>
      </c>
      <c r="G23" s="176">
        <v>25.53</v>
      </c>
      <c r="H23" s="176">
        <v>0</v>
      </c>
      <c r="I23" s="176">
        <v>0</v>
      </c>
      <c r="J23" s="176">
        <v>0</v>
      </c>
    </row>
    <row r="24" spans="1:10" ht="19.5" customHeight="1">
      <c r="A24" s="177" t="s">
        <v>190</v>
      </c>
      <c r="B24" s="177" t="s">
        <v>202</v>
      </c>
      <c r="C24" s="177" t="s">
        <v>203</v>
      </c>
      <c r="D24" s="177" t="s">
        <v>211</v>
      </c>
      <c r="E24" s="178" t="s">
        <v>234</v>
      </c>
      <c r="F24" s="176">
        <v>187.62</v>
      </c>
      <c r="G24" s="176">
        <v>0</v>
      </c>
      <c r="H24" s="176">
        <v>0</v>
      </c>
      <c r="I24" s="176">
        <v>187.62</v>
      </c>
      <c r="J24" s="176">
        <v>0</v>
      </c>
    </row>
    <row r="25" spans="1:10" ht="19.5" customHeight="1">
      <c r="A25" s="177" t="s">
        <v>191</v>
      </c>
      <c r="B25" s="177" t="s">
        <v>202</v>
      </c>
      <c r="C25" s="177" t="s">
        <v>203</v>
      </c>
      <c r="D25" s="177" t="s">
        <v>211</v>
      </c>
      <c r="E25" s="178" t="s">
        <v>234</v>
      </c>
      <c r="F25" s="176">
        <v>114.7</v>
      </c>
      <c r="G25" s="176">
        <v>0</v>
      </c>
      <c r="H25" s="176">
        <v>0</v>
      </c>
      <c r="I25" s="176">
        <v>114.7</v>
      </c>
      <c r="J25" s="176">
        <v>0</v>
      </c>
    </row>
    <row r="26" spans="1:10" ht="19.5" customHeight="1">
      <c r="A26" s="177" t="s">
        <v>192</v>
      </c>
      <c r="B26" s="177" t="s">
        <v>202</v>
      </c>
      <c r="C26" s="177" t="s">
        <v>203</v>
      </c>
      <c r="D26" s="177" t="s">
        <v>211</v>
      </c>
      <c r="E26" s="178" t="s">
        <v>234</v>
      </c>
      <c r="F26" s="176">
        <v>109.61</v>
      </c>
      <c r="G26" s="176">
        <v>0</v>
      </c>
      <c r="H26" s="176">
        <v>0</v>
      </c>
      <c r="I26" s="176">
        <v>109.61</v>
      </c>
      <c r="J26" s="176">
        <v>0</v>
      </c>
    </row>
    <row r="27" spans="1:10" ht="19.5" customHeight="1">
      <c r="A27" s="177" t="s">
        <v>193</v>
      </c>
      <c r="B27" s="177" t="s">
        <v>202</v>
      </c>
      <c r="C27" s="177" t="s">
        <v>203</v>
      </c>
      <c r="D27" s="177" t="s">
        <v>211</v>
      </c>
      <c r="E27" s="178" t="s">
        <v>234</v>
      </c>
      <c r="F27" s="176">
        <v>67.58</v>
      </c>
      <c r="G27" s="176">
        <v>0</v>
      </c>
      <c r="H27" s="176">
        <v>0</v>
      </c>
      <c r="I27" s="176">
        <v>67.58</v>
      </c>
      <c r="J27" s="176">
        <v>0</v>
      </c>
    </row>
    <row r="28" spans="1:10" ht="19.5" customHeight="1">
      <c r="A28" s="177" t="s">
        <v>194</v>
      </c>
      <c r="B28" s="177" t="s">
        <v>202</v>
      </c>
      <c r="C28" s="177" t="s">
        <v>203</v>
      </c>
      <c r="D28" s="177" t="s">
        <v>211</v>
      </c>
      <c r="E28" s="178" t="s">
        <v>234</v>
      </c>
      <c r="F28" s="176">
        <v>174.85</v>
      </c>
      <c r="G28" s="176">
        <v>0</v>
      </c>
      <c r="H28" s="176">
        <v>0</v>
      </c>
      <c r="I28" s="176">
        <v>174.85</v>
      </c>
      <c r="J28" s="176">
        <v>0</v>
      </c>
    </row>
    <row r="29" spans="1:10" ht="19.5" customHeight="1">
      <c r="A29" s="177" t="s">
        <v>195</v>
      </c>
      <c r="B29" s="177" t="s">
        <v>202</v>
      </c>
      <c r="C29" s="177" t="s">
        <v>203</v>
      </c>
      <c r="D29" s="177" t="s">
        <v>211</v>
      </c>
      <c r="E29" s="178" t="s">
        <v>234</v>
      </c>
      <c r="F29" s="176">
        <v>38.12</v>
      </c>
      <c r="G29" s="176">
        <v>0</v>
      </c>
      <c r="H29" s="176">
        <v>0</v>
      </c>
      <c r="I29" s="176">
        <v>38.12</v>
      </c>
      <c r="J29" s="176">
        <v>0</v>
      </c>
    </row>
    <row r="30" spans="1:10" ht="19.5" customHeight="1">
      <c r="A30" s="177" t="s">
        <v>196</v>
      </c>
      <c r="B30" s="177" t="s">
        <v>209</v>
      </c>
      <c r="C30" s="177" t="s">
        <v>211</v>
      </c>
      <c r="D30" s="177" t="s">
        <v>220</v>
      </c>
      <c r="E30" s="178" t="s">
        <v>235</v>
      </c>
      <c r="F30" s="176">
        <v>168</v>
      </c>
      <c r="G30" s="176">
        <v>0</v>
      </c>
      <c r="H30" s="176">
        <v>0</v>
      </c>
      <c r="I30" s="176">
        <v>0</v>
      </c>
      <c r="J30" s="176">
        <v>168</v>
      </c>
    </row>
    <row r="31" spans="1:10" ht="19.5" customHeight="1">
      <c r="A31" s="177" t="s">
        <v>197</v>
      </c>
      <c r="B31" s="177" t="s">
        <v>202</v>
      </c>
      <c r="C31" s="177" t="s">
        <v>203</v>
      </c>
      <c r="D31" s="177" t="s">
        <v>211</v>
      </c>
      <c r="E31" s="178" t="s">
        <v>234</v>
      </c>
      <c r="F31" s="176">
        <v>15.46</v>
      </c>
      <c r="G31" s="176">
        <v>0</v>
      </c>
      <c r="H31" s="176">
        <v>0</v>
      </c>
      <c r="I31" s="176">
        <v>15.46</v>
      </c>
      <c r="J31" s="176">
        <v>0</v>
      </c>
    </row>
    <row r="32" spans="1:10" ht="19.5" customHeight="1">
      <c r="A32" s="177" t="s">
        <v>198</v>
      </c>
      <c r="B32" s="177" t="s">
        <v>202</v>
      </c>
      <c r="C32" s="177" t="s">
        <v>203</v>
      </c>
      <c r="D32" s="177" t="s">
        <v>211</v>
      </c>
      <c r="E32" s="178" t="s">
        <v>234</v>
      </c>
      <c r="F32" s="176">
        <v>41.02</v>
      </c>
      <c r="G32" s="176">
        <v>0</v>
      </c>
      <c r="H32" s="176">
        <v>0</v>
      </c>
      <c r="I32" s="176">
        <v>41.02</v>
      </c>
      <c r="J32" s="176">
        <v>0</v>
      </c>
    </row>
    <row r="33" spans="1:10" ht="19.5" customHeight="1">
      <c r="A33" s="177" t="s">
        <v>199</v>
      </c>
      <c r="B33" s="177" t="s">
        <v>202</v>
      </c>
      <c r="C33" s="177" t="s">
        <v>203</v>
      </c>
      <c r="D33" s="177" t="s">
        <v>211</v>
      </c>
      <c r="E33" s="178" t="s">
        <v>234</v>
      </c>
      <c r="F33" s="176">
        <v>9.07</v>
      </c>
      <c r="G33" s="176">
        <v>0</v>
      </c>
      <c r="H33" s="176">
        <v>0</v>
      </c>
      <c r="I33" s="176">
        <v>9.07</v>
      </c>
      <c r="J33" s="176">
        <v>0</v>
      </c>
    </row>
    <row r="34" spans="1:10" ht="19.5" customHeight="1">
      <c r="A34" s="177" t="s">
        <v>200</v>
      </c>
      <c r="B34" s="177" t="s">
        <v>202</v>
      </c>
      <c r="C34" s="177" t="s">
        <v>203</v>
      </c>
      <c r="D34" s="177" t="s">
        <v>203</v>
      </c>
      <c r="E34" s="178" t="s">
        <v>206</v>
      </c>
      <c r="F34" s="176">
        <v>6.92</v>
      </c>
      <c r="G34" s="176">
        <v>6.92</v>
      </c>
      <c r="H34" s="176">
        <v>0</v>
      </c>
      <c r="I34" s="176">
        <v>0</v>
      </c>
      <c r="J34" s="176">
        <v>0</v>
      </c>
    </row>
    <row r="35" spans="1:10" ht="19.5" customHeight="1">
      <c r="A35" s="177"/>
      <c r="B35" s="177" t="s">
        <v>202</v>
      </c>
      <c r="C35" s="177" t="s">
        <v>203</v>
      </c>
      <c r="D35" s="177" t="s">
        <v>207</v>
      </c>
      <c r="E35" s="178" t="s">
        <v>208</v>
      </c>
      <c r="F35" s="176">
        <v>2.77</v>
      </c>
      <c r="G35" s="176">
        <v>2.77</v>
      </c>
      <c r="H35" s="176">
        <v>0</v>
      </c>
      <c r="I35" s="176">
        <v>0</v>
      </c>
      <c r="J35" s="176">
        <v>0</v>
      </c>
    </row>
    <row r="36" spans="1:10" ht="19.5" customHeight="1">
      <c r="A36" s="177"/>
      <c r="B36" s="177" t="s">
        <v>209</v>
      </c>
      <c r="C36" s="177" t="s">
        <v>224</v>
      </c>
      <c r="D36" s="177" t="s">
        <v>236</v>
      </c>
      <c r="E36" s="178" t="s">
        <v>237</v>
      </c>
      <c r="F36" s="176">
        <v>67.22</v>
      </c>
      <c r="G36" s="176">
        <v>37.68</v>
      </c>
      <c r="H36" s="176">
        <v>9.54</v>
      </c>
      <c r="I36" s="176">
        <v>0</v>
      </c>
      <c r="J36" s="176">
        <v>20</v>
      </c>
    </row>
    <row r="37" spans="1:10" ht="19.5" customHeight="1">
      <c r="A37" s="177"/>
      <c r="B37" s="177" t="s">
        <v>231</v>
      </c>
      <c r="C37" s="177" t="s">
        <v>211</v>
      </c>
      <c r="D37" s="177" t="s">
        <v>204</v>
      </c>
      <c r="E37" s="178" t="s">
        <v>232</v>
      </c>
      <c r="F37" s="176">
        <v>4.15</v>
      </c>
      <c r="G37" s="176">
        <v>4.15</v>
      </c>
      <c r="H37" s="176">
        <v>0</v>
      </c>
      <c r="I37" s="176">
        <v>0</v>
      </c>
      <c r="J37" s="176">
        <v>0</v>
      </c>
    </row>
    <row r="38" spans="1:10" ht="19.5" customHeight="1">
      <c r="A38" s="177"/>
      <c r="B38" s="177" t="s">
        <v>231</v>
      </c>
      <c r="C38" s="177" t="s">
        <v>211</v>
      </c>
      <c r="D38" s="177" t="s">
        <v>217</v>
      </c>
      <c r="E38" s="178" t="s">
        <v>233</v>
      </c>
      <c r="F38" s="176">
        <v>1.09</v>
      </c>
      <c r="G38" s="176">
        <v>1.09</v>
      </c>
      <c r="H38" s="176">
        <v>0</v>
      </c>
      <c r="I38" s="176">
        <v>0</v>
      </c>
      <c r="J38" s="176">
        <v>0</v>
      </c>
    </row>
    <row r="39" spans="1:10" ht="19.5" customHeight="1">
      <c r="A39" s="177" t="s">
        <v>201</v>
      </c>
      <c r="B39" s="177" t="s">
        <v>202</v>
      </c>
      <c r="C39" s="177" t="s">
        <v>203</v>
      </c>
      <c r="D39" s="177" t="s">
        <v>211</v>
      </c>
      <c r="E39" s="178" t="s">
        <v>234</v>
      </c>
      <c r="F39" s="176">
        <v>289.26</v>
      </c>
      <c r="G39" s="176">
        <v>0</v>
      </c>
      <c r="H39" s="176">
        <v>59.29</v>
      </c>
      <c r="I39" s="176">
        <v>229.97</v>
      </c>
      <c r="J39" s="176">
        <v>0</v>
      </c>
    </row>
    <row r="40" spans="1:10" ht="19.5" customHeight="1">
      <c r="A40" s="177"/>
      <c r="B40" s="177" t="s">
        <v>202</v>
      </c>
      <c r="C40" s="177" t="s">
        <v>203</v>
      </c>
      <c r="D40" s="177" t="s">
        <v>203</v>
      </c>
      <c r="E40" s="178" t="s">
        <v>206</v>
      </c>
      <c r="F40" s="176">
        <v>774.15</v>
      </c>
      <c r="G40" s="176">
        <v>774.15</v>
      </c>
      <c r="H40" s="176">
        <v>0</v>
      </c>
      <c r="I40" s="176">
        <v>0</v>
      </c>
      <c r="J40" s="176">
        <v>0</v>
      </c>
    </row>
    <row r="41" spans="1:10" ht="19.5" customHeight="1">
      <c r="A41" s="177"/>
      <c r="B41" s="177" t="s">
        <v>202</v>
      </c>
      <c r="C41" s="177" t="s">
        <v>203</v>
      </c>
      <c r="D41" s="177" t="s">
        <v>207</v>
      </c>
      <c r="E41" s="178" t="s">
        <v>208</v>
      </c>
      <c r="F41" s="176">
        <v>309.66</v>
      </c>
      <c r="G41" s="176">
        <v>309.66</v>
      </c>
      <c r="H41" s="176">
        <v>0</v>
      </c>
      <c r="I41" s="176">
        <v>0</v>
      </c>
      <c r="J41" s="176">
        <v>0</v>
      </c>
    </row>
    <row r="42" spans="1:10" ht="19.5" customHeight="1">
      <c r="A42" s="177"/>
      <c r="B42" s="177" t="s">
        <v>209</v>
      </c>
      <c r="C42" s="177" t="s">
        <v>204</v>
      </c>
      <c r="D42" s="177" t="s">
        <v>213</v>
      </c>
      <c r="E42" s="178" t="s">
        <v>214</v>
      </c>
      <c r="F42" s="176">
        <v>5178.15</v>
      </c>
      <c r="G42" s="176">
        <v>4350.03</v>
      </c>
      <c r="H42" s="176">
        <v>714.79</v>
      </c>
      <c r="I42" s="176">
        <v>113.33</v>
      </c>
      <c r="J42" s="176">
        <v>0</v>
      </c>
    </row>
    <row r="43" spans="1:10" ht="19.5" customHeight="1">
      <c r="A43" s="177"/>
      <c r="B43" s="177" t="s">
        <v>209</v>
      </c>
      <c r="C43" s="177" t="s">
        <v>220</v>
      </c>
      <c r="D43" s="177" t="s">
        <v>204</v>
      </c>
      <c r="E43" s="178" t="s">
        <v>238</v>
      </c>
      <c r="F43" s="176">
        <v>99.15</v>
      </c>
      <c r="G43" s="176">
        <v>0</v>
      </c>
      <c r="H43" s="176">
        <v>0</v>
      </c>
      <c r="I43" s="176">
        <v>0</v>
      </c>
      <c r="J43" s="176">
        <v>99.15</v>
      </c>
    </row>
    <row r="44" spans="1:10" ht="19.5" customHeight="1">
      <c r="A44" s="177"/>
      <c r="B44" s="177" t="s">
        <v>209</v>
      </c>
      <c r="C44" s="177" t="s">
        <v>220</v>
      </c>
      <c r="D44" s="177" t="s">
        <v>211</v>
      </c>
      <c r="E44" s="178" t="s">
        <v>239</v>
      </c>
      <c r="F44" s="176">
        <v>3.5</v>
      </c>
      <c r="G44" s="176">
        <v>0</v>
      </c>
      <c r="H44" s="176">
        <v>0</v>
      </c>
      <c r="I44" s="176">
        <v>0</v>
      </c>
      <c r="J44" s="176">
        <v>3.5</v>
      </c>
    </row>
    <row r="45" spans="1:10" ht="19.5" customHeight="1">
      <c r="A45" s="177"/>
      <c r="B45" s="177" t="s">
        <v>209</v>
      </c>
      <c r="C45" s="177" t="s">
        <v>220</v>
      </c>
      <c r="D45" s="177" t="s">
        <v>217</v>
      </c>
      <c r="E45" s="178" t="s">
        <v>240</v>
      </c>
      <c r="F45" s="176">
        <v>527</v>
      </c>
      <c r="G45" s="176">
        <v>0</v>
      </c>
      <c r="H45" s="176">
        <v>0</v>
      </c>
      <c r="I45" s="176">
        <v>0</v>
      </c>
      <c r="J45" s="176">
        <v>527</v>
      </c>
    </row>
    <row r="46" spans="1:10" ht="19.5" customHeight="1">
      <c r="A46" s="177"/>
      <c r="B46" s="177" t="s">
        <v>209</v>
      </c>
      <c r="C46" s="177" t="s">
        <v>220</v>
      </c>
      <c r="D46" s="177" t="s">
        <v>207</v>
      </c>
      <c r="E46" s="178" t="s">
        <v>241</v>
      </c>
      <c r="F46" s="176">
        <v>2135.45</v>
      </c>
      <c r="G46" s="176">
        <v>0</v>
      </c>
      <c r="H46" s="176">
        <v>0</v>
      </c>
      <c r="I46" s="176">
        <v>0</v>
      </c>
      <c r="J46" s="176">
        <v>2135.45</v>
      </c>
    </row>
    <row r="47" spans="1:10" ht="19.5" customHeight="1">
      <c r="A47" s="177"/>
      <c r="B47" s="177" t="s">
        <v>209</v>
      </c>
      <c r="C47" s="177" t="s">
        <v>220</v>
      </c>
      <c r="D47" s="177" t="s">
        <v>242</v>
      </c>
      <c r="E47" s="178" t="s">
        <v>243</v>
      </c>
      <c r="F47" s="176">
        <v>90</v>
      </c>
      <c r="G47" s="176">
        <v>0</v>
      </c>
      <c r="H47" s="176">
        <v>0</v>
      </c>
      <c r="I47" s="176">
        <v>0</v>
      </c>
      <c r="J47" s="176">
        <v>90</v>
      </c>
    </row>
    <row r="48" spans="1:10" ht="19.5" customHeight="1">
      <c r="A48" s="177"/>
      <c r="B48" s="177" t="s">
        <v>209</v>
      </c>
      <c r="C48" s="177" t="s">
        <v>213</v>
      </c>
      <c r="D48" s="177" t="s">
        <v>204</v>
      </c>
      <c r="E48" s="178" t="s">
        <v>244</v>
      </c>
      <c r="F48" s="176">
        <v>21</v>
      </c>
      <c r="G48" s="176">
        <v>0</v>
      </c>
      <c r="H48" s="176">
        <v>0</v>
      </c>
      <c r="I48" s="176">
        <v>0</v>
      </c>
      <c r="J48" s="176">
        <v>21</v>
      </c>
    </row>
    <row r="49" spans="1:10" ht="19.5" customHeight="1">
      <c r="A49" s="177"/>
      <c r="B49" s="177" t="s">
        <v>231</v>
      </c>
      <c r="C49" s="177" t="s">
        <v>211</v>
      </c>
      <c r="D49" s="177" t="s">
        <v>204</v>
      </c>
      <c r="E49" s="178" t="s">
        <v>232</v>
      </c>
      <c r="F49" s="176">
        <v>464.49</v>
      </c>
      <c r="G49" s="176">
        <v>464.49</v>
      </c>
      <c r="H49" s="176">
        <v>0</v>
      </c>
      <c r="I49" s="176">
        <v>0</v>
      </c>
      <c r="J49" s="176">
        <v>0</v>
      </c>
    </row>
    <row r="50" spans="1:10" ht="19.5" customHeight="1">
      <c r="A50" s="177"/>
      <c r="B50" s="177" t="s">
        <v>231</v>
      </c>
      <c r="C50" s="177" t="s">
        <v>211</v>
      </c>
      <c r="D50" s="177" t="s">
        <v>217</v>
      </c>
      <c r="E50" s="178" t="s">
        <v>233</v>
      </c>
      <c r="F50" s="176">
        <v>221.93</v>
      </c>
      <c r="G50" s="176">
        <v>221.93</v>
      </c>
      <c r="H50" s="176">
        <v>0</v>
      </c>
      <c r="I50" s="176">
        <v>0</v>
      </c>
      <c r="J50" s="176">
        <v>0</v>
      </c>
    </row>
    <row r="51" spans="1:10" ht="19.5" customHeight="1">
      <c r="A51" s="177" t="s">
        <v>384</v>
      </c>
      <c r="B51" s="177" t="s">
        <v>202</v>
      </c>
      <c r="C51" s="177" t="s">
        <v>203</v>
      </c>
      <c r="D51" s="177" t="s">
        <v>211</v>
      </c>
      <c r="E51" s="178" t="s">
        <v>234</v>
      </c>
      <c r="F51" s="176">
        <v>0.36</v>
      </c>
      <c r="G51" s="176">
        <v>0</v>
      </c>
      <c r="H51" s="176">
        <v>0.19</v>
      </c>
      <c r="I51" s="176">
        <v>0.17</v>
      </c>
      <c r="J51" s="176">
        <v>0</v>
      </c>
    </row>
    <row r="52" spans="1:10" ht="19.5" customHeight="1">
      <c r="A52" s="177"/>
      <c r="B52" s="177" t="s">
        <v>202</v>
      </c>
      <c r="C52" s="177" t="s">
        <v>203</v>
      </c>
      <c r="D52" s="177" t="s">
        <v>203</v>
      </c>
      <c r="E52" s="178" t="s">
        <v>206</v>
      </c>
      <c r="F52" s="176">
        <v>21.87</v>
      </c>
      <c r="G52" s="176">
        <v>21.87</v>
      </c>
      <c r="H52" s="176">
        <v>0</v>
      </c>
      <c r="I52" s="176">
        <v>0</v>
      </c>
      <c r="J52" s="176">
        <v>0</v>
      </c>
    </row>
    <row r="53" spans="1:10" ht="19.5" customHeight="1">
      <c r="A53" s="177"/>
      <c r="B53" s="177" t="s">
        <v>202</v>
      </c>
      <c r="C53" s="177" t="s">
        <v>203</v>
      </c>
      <c r="D53" s="177" t="s">
        <v>207</v>
      </c>
      <c r="E53" s="178" t="s">
        <v>208</v>
      </c>
      <c r="F53" s="176">
        <v>8.75</v>
      </c>
      <c r="G53" s="176">
        <v>8.75</v>
      </c>
      <c r="H53" s="176">
        <v>0</v>
      </c>
      <c r="I53" s="176">
        <v>0</v>
      </c>
      <c r="J53" s="176">
        <v>0</v>
      </c>
    </row>
    <row r="54" spans="1:10" ht="19.5" customHeight="1">
      <c r="A54" s="177"/>
      <c r="B54" s="177" t="s">
        <v>209</v>
      </c>
      <c r="C54" s="177" t="s">
        <v>204</v>
      </c>
      <c r="D54" s="177" t="s">
        <v>213</v>
      </c>
      <c r="E54" s="178" t="s">
        <v>214</v>
      </c>
      <c r="F54" s="176">
        <v>141.73</v>
      </c>
      <c r="G54" s="176">
        <v>121.37</v>
      </c>
      <c r="H54" s="176">
        <v>14.86</v>
      </c>
      <c r="I54" s="176">
        <v>0</v>
      </c>
      <c r="J54" s="176">
        <v>5.5</v>
      </c>
    </row>
    <row r="55" spans="1:10" ht="19.5" customHeight="1">
      <c r="A55" s="177"/>
      <c r="B55" s="177" t="s">
        <v>231</v>
      </c>
      <c r="C55" s="177" t="s">
        <v>211</v>
      </c>
      <c r="D55" s="177" t="s">
        <v>204</v>
      </c>
      <c r="E55" s="178" t="s">
        <v>232</v>
      </c>
      <c r="F55" s="176">
        <v>13.12</v>
      </c>
      <c r="G55" s="176">
        <v>13.12</v>
      </c>
      <c r="H55" s="176">
        <v>0</v>
      </c>
      <c r="I55" s="176">
        <v>0</v>
      </c>
      <c r="J55" s="176">
        <v>0</v>
      </c>
    </row>
    <row r="56" spans="1:10" ht="19.5" customHeight="1">
      <c r="A56" s="177"/>
      <c r="B56" s="177" t="s">
        <v>231</v>
      </c>
      <c r="C56" s="177" t="s">
        <v>211</v>
      </c>
      <c r="D56" s="177" t="s">
        <v>217</v>
      </c>
      <c r="E56" s="178" t="s">
        <v>233</v>
      </c>
      <c r="F56" s="176">
        <v>5.98</v>
      </c>
      <c r="G56" s="176">
        <v>5.98</v>
      </c>
      <c r="H56" s="176">
        <v>0</v>
      </c>
      <c r="I56" s="176">
        <v>0</v>
      </c>
      <c r="J56" s="176">
        <v>0</v>
      </c>
    </row>
  </sheetData>
  <sheetProtection formatCells="0" formatColumns="0" formatRows="0"/>
  <mergeCells count="5">
    <mergeCell ref="A4:A5"/>
    <mergeCell ref="I2:J2"/>
    <mergeCell ref="I3:J3"/>
    <mergeCell ref="B4:D4"/>
    <mergeCell ref="E4:E5"/>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5"/>
  <sheetViews>
    <sheetView showGridLines="0" showZeros="0" workbookViewId="0" topLeftCell="A1">
      <selection activeCell="A3" sqref="A3"/>
    </sheetView>
  </sheetViews>
  <sheetFormatPr defaultColWidth="9.00390625" defaultRowHeight="14.25"/>
  <cols>
    <col min="1" max="1" width="6.25390625" style="0" customWidth="1"/>
    <col min="2" max="2" width="5.50390625" style="0" customWidth="1"/>
    <col min="3" max="3" width="3.75390625" style="0" customWidth="1"/>
    <col min="4" max="4" width="35.25390625" style="0" customWidth="1"/>
    <col min="5" max="5" width="11.375" style="0" customWidth="1"/>
    <col min="6" max="6" width="12.50390625" style="0" customWidth="1"/>
    <col min="8" max="11" width="10.625" style="0" customWidth="1"/>
  </cols>
  <sheetData>
    <row r="1" spans="1:11" ht="27" customHeight="1">
      <c r="A1" s="205" t="s">
        <v>91</v>
      </c>
      <c r="B1" s="205"/>
      <c r="C1" s="205"/>
      <c r="D1" s="205"/>
      <c r="E1" s="205"/>
      <c r="F1" s="205"/>
      <c r="G1" s="205"/>
      <c r="H1" s="205"/>
      <c r="I1" s="205"/>
      <c r="J1" s="205"/>
      <c r="K1" s="205"/>
    </row>
    <row r="2" spans="1:11" ht="27" customHeight="1">
      <c r="A2" s="47"/>
      <c r="B2" s="47"/>
      <c r="C2" s="47"/>
      <c r="D2" s="47"/>
      <c r="E2" s="47"/>
      <c r="F2" s="47"/>
      <c r="G2" s="47"/>
      <c r="H2" s="47"/>
      <c r="I2" s="47"/>
      <c r="J2" s="47"/>
      <c r="K2" s="48" t="s">
        <v>54</v>
      </c>
    </row>
    <row r="3" spans="1:11" ht="14.25" customHeight="1">
      <c r="A3" s="3" t="s">
        <v>389</v>
      </c>
      <c r="B3" s="49"/>
      <c r="C3" s="49"/>
      <c r="D3" s="49"/>
      <c r="E3" s="50"/>
      <c r="F3" s="50"/>
      <c r="G3" s="50"/>
      <c r="H3" s="50"/>
      <c r="I3" s="51"/>
      <c r="J3" s="51"/>
      <c r="K3" s="52" t="s">
        <v>11</v>
      </c>
    </row>
    <row r="4" spans="1:11" ht="14.25" customHeight="1">
      <c r="A4" s="200" t="s">
        <v>28</v>
      </c>
      <c r="B4" s="200"/>
      <c r="C4" s="200"/>
      <c r="D4" s="201" t="s">
        <v>6</v>
      </c>
      <c r="E4" s="202" t="s">
        <v>55</v>
      </c>
      <c r="F4" s="203"/>
      <c r="G4" s="203"/>
      <c r="H4" s="203"/>
      <c r="I4" s="203"/>
      <c r="J4" s="203"/>
      <c r="K4" s="204"/>
    </row>
    <row r="5" spans="1:11" ht="60" customHeight="1">
      <c r="A5" s="53" t="s">
        <v>8</v>
      </c>
      <c r="B5" s="53" t="s">
        <v>21</v>
      </c>
      <c r="C5" s="54" t="s">
        <v>56</v>
      </c>
      <c r="D5" s="201"/>
      <c r="E5" s="55" t="s">
        <v>5</v>
      </c>
      <c r="F5" s="56" t="s">
        <v>87</v>
      </c>
      <c r="G5" s="56" t="s">
        <v>10</v>
      </c>
      <c r="H5" s="56" t="s">
        <v>32</v>
      </c>
      <c r="I5" s="56" t="s">
        <v>17</v>
      </c>
      <c r="J5" s="56" t="s">
        <v>51</v>
      </c>
      <c r="K5" s="56" t="s">
        <v>16</v>
      </c>
    </row>
    <row r="6" spans="1:11" s="160" customFormat="1" ht="24" customHeight="1">
      <c r="A6" s="177"/>
      <c r="B6" s="177"/>
      <c r="C6" s="177"/>
      <c r="D6" s="178" t="s">
        <v>5</v>
      </c>
      <c r="E6" s="179">
        <f>37658.09+'[1]5部门支出总表 (按功能)'!$E$6</f>
        <v>37849.899999999994</v>
      </c>
      <c r="F6" s="179">
        <f>34553.99+'[1]5部门支出总表 (按功能)'!$F$6</f>
        <v>34745.799999999996</v>
      </c>
      <c r="G6" s="179">
        <v>3104.1</v>
      </c>
      <c r="H6" s="179">
        <v>0</v>
      </c>
      <c r="I6" s="179">
        <v>0</v>
      </c>
      <c r="J6" s="180">
        <v>0</v>
      </c>
      <c r="K6" s="180">
        <v>0</v>
      </c>
    </row>
    <row r="7" spans="1:11" ht="24" customHeight="1">
      <c r="A7" s="177" t="s">
        <v>202</v>
      </c>
      <c r="B7" s="177"/>
      <c r="C7" s="177"/>
      <c r="D7" s="178" t="s">
        <v>150</v>
      </c>
      <c r="E7" s="179">
        <f>2381.04+'[1]5部门支出总表 (按功能)'!$E$7</f>
        <v>2412.02</v>
      </c>
      <c r="F7" s="179">
        <f>2381.04+'[1]5部门支出总表 (按功能)'!$F$7</f>
        <v>2412.02</v>
      </c>
      <c r="G7" s="179">
        <v>0</v>
      </c>
      <c r="H7" s="179">
        <v>0</v>
      </c>
      <c r="I7" s="179">
        <v>0</v>
      </c>
      <c r="J7" s="180">
        <v>0</v>
      </c>
      <c r="K7" s="180">
        <v>0</v>
      </c>
    </row>
    <row r="8" spans="1:11" ht="24" customHeight="1">
      <c r="A8" s="177"/>
      <c r="B8" s="177" t="s">
        <v>203</v>
      </c>
      <c r="C8" s="177"/>
      <c r="D8" s="178" t="s">
        <v>151</v>
      </c>
      <c r="E8" s="179">
        <f>2381.04+'[1]5部门支出总表 (按功能)'!$E$8</f>
        <v>2412.02</v>
      </c>
      <c r="F8" s="179">
        <f>2381.04+'[1]5部门支出总表 (按功能)'!$F$8</f>
        <v>2412.02</v>
      </c>
      <c r="G8" s="179">
        <v>0</v>
      </c>
      <c r="H8" s="179">
        <v>0</v>
      </c>
      <c r="I8" s="179">
        <v>0</v>
      </c>
      <c r="J8" s="180">
        <v>0</v>
      </c>
      <c r="K8" s="180">
        <v>0</v>
      </c>
    </row>
    <row r="9" spans="1:11" ht="24" customHeight="1">
      <c r="A9" s="177" t="s">
        <v>245</v>
      </c>
      <c r="B9" s="177" t="s">
        <v>246</v>
      </c>
      <c r="C9" s="177" t="s">
        <v>204</v>
      </c>
      <c r="D9" s="178" t="s">
        <v>152</v>
      </c>
      <c r="E9" s="179">
        <v>103.54</v>
      </c>
      <c r="F9" s="179">
        <v>103.54</v>
      </c>
      <c r="G9" s="179">
        <v>0</v>
      </c>
      <c r="H9" s="179">
        <v>0</v>
      </c>
      <c r="I9" s="179">
        <v>0</v>
      </c>
      <c r="J9" s="180">
        <v>0</v>
      </c>
      <c r="K9" s="180">
        <v>0</v>
      </c>
    </row>
    <row r="10" spans="1:11" ht="24" customHeight="1">
      <c r="A10" s="177" t="s">
        <v>245</v>
      </c>
      <c r="B10" s="177" t="s">
        <v>246</v>
      </c>
      <c r="C10" s="177" t="s">
        <v>211</v>
      </c>
      <c r="D10" s="178" t="s">
        <v>153</v>
      </c>
      <c r="E10" s="179">
        <f>1047.29+'[1]5部门支出总表 (按功能)'!$E$9</f>
        <v>1047.6499999999999</v>
      </c>
      <c r="F10" s="179">
        <f>1047.29+'[1]5部门支出总表 (按功能)'!$F$9</f>
        <v>1047.6499999999999</v>
      </c>
      <c r="G10" s="179">
        <v>0</v>
      </c>
      <c r="H10" s="179">
        <v>0</v>
      </c>
      <c r="I10" s="179">
        <v>0</v>
      </c>
      <c r="J10" s="180">
        <v>0</v>
      </c>
      <c r="K10" s="180">
        <v>0</v>
      </c>
    </row>
    <row r="11" spans="1:11" ht="24" customHeight="1">
      <c r="A11" s="177" t="s">
        <v>245</v>
      </c>
      <c r="B11" s="177" t="s">
        <v>246</v>
      </c>
      <c r="C11" s="177" t="s">
        <v>203</v>
      </c>
      <c r="D11" s="178" t="s">
        <v>154</v>
      </c>
      <c r="E11" s="179">
        <f>878.72+'[1]5部门支出总表 (按功能)'!$E$10</f>
        <v>900.59</v>
      </c>
      <c r="F11" s="179">
        <f>878.72+'[1]5部门支出总表 (按功能)'!$F$10</f>
        <v>900.59</v>
      </c>
      <c r="G11" s="179">
        <v>0</v>
      </c>
      <c r="H11" s="179">
        <v>0</v>
      </c>
      <c r="I11" s="179">
        <v>0</v>
      </c>
      <c r="J11" s="180">
        <v>0</v>
      </c>
      <c r="K11" s="180">
        <v>0</v>
      </c>
    </row>
    <row r="12" spans="1:11" ht="24" customHeight="1">
      <c r="A12" s="177" t="s">
        <v>245</v>
      </c>
      <c r="B12" s="177" t="s">
        <v>246</v>
      </c>
      <c r="C12" s="177" t="s">
        <v>207</v>
      </c>
      <c r="D12" s="178" t="s">
        <v>155</v>
      </c>
      <c r="E12" s="179">
        <f>351.49+'[1]5部门支出总表 (按功能)'!$E$11</f>
        <v>360.24</v>
      </c>
      <c r="F12" s="179">
        <f>351.49+'[1]5部门支出总表 (按功能)'!$F$11</f>
        <v>360.24</v>
      </c>
      <c r="G12" s="179">
        <v>0</v>
      </c>
      <c r="H12" s="179">
        <v>0</v>
      </c>
      <c r="I12" s="179">
        <v>0</v>
      </c>
      <c r="J12" s="180">
        <v>0</v>
      </c>
      <c r="K12" s="180">
        <v>0</v>
      </c>
    </row>
    <row r="13" spans="1:11" ht="24" customHeight="1">
      <c r="A13" s="177" t="s">
        <v>209</v>
      </c>
      <c r="B13" s="177"/>
      <c r="C13" s="177"/>
      <c r="D13" s="178" t="s">
        <v>156</v>
      </c>
      <c r="E13" s="179">
        <f>34501.27+'[1]5部门支出总表 (按功能)'!$E$12</f>
        <v>34643</v>
      </c>
      <c r="F13" s="179">
        <f>31397.17+'[1]5部门支出总表 (按功能)'!$F$12</f>
        <v>31538.899999999998</v>
      </c>
      <c r="G13" s="179">
        <v>3104.1</v>
      </c>
      <c r="H13" s="179">
        <v>0</v>
      </c>
      <c r="I13" s="179">
        <v>0</v>
      </c>
      <c r="J13" s="180">
        <v>0</v>
      </c>
      <c r="K13" s="180">
        <v>0</v>
      </c>
    </row>
    <row r="14" spans="1:11" ht="24" customHeight="1">
      <c r="A14" s="177"/>
      <c r="B14" s="177" t="s">
        <v>204</v>
      </c>
      <c r="C14" s="177"/>
      <c r="D14" s="178" t="s">
        <v>157</v>
      </c>
      <c r="E14" s="179">
        <f>6294.55+'[1]5部门支出总表 (按功能)'!$E$13</f>
        <v>6436.28</v>
      </c>
      <c r="F14" s="179">
        <f>6254.55+'[1]5部门支出总表 (按功能)'!$F$12</f>
        <v>6396.28</v>
      </c>
      <c r="G14" s="179">
        <v>40</v>
      </c>
      <c r="H14" s="179">
        <v>0</v>
      </c>
      <c r="I14" s="179">
        <v>0</v>
      </c>
      <c r="J14" s="180">
        <v>0</v>
      </c>
      <c r="K14" s="180">
        <v>0</v>
      </c>
    </row>
    <row r="15" spans="1:11" ht="24" customHeight="1">
      <c r="A15" s="177" t="s">
        <v>247</v>
      </c>
      <c r="B15" s="177" t="s">
        <v>248</v>
      </c>
      <c r="C15" s="177" t="s">
        <v>204</v>
      </c>
      <c r="D15" s="178" t="s">
        <v>158</v>
      </c>
      <c r="E15" s="179">
        <v>693.9</v>
      </c>
      <c r="F15" s="179">
        <v>693.9</v>
      </c>
      <c r="G15" s="179">
        <v>0</v>
      </c>
      <c r="H15" s="179">
        <v>0</v>
      </c>
      <c r="I15" s="179">
        <v>0</v>
      </c>
      <c r="J15" s="180">
        <v>0</v>
      </c>
      <c r="K15" s="180">
        <v>0</v>
      </c>
    </row>
    <row r="16" spans="1:11" ht="24" customHeight="1">
      <c r="A16" s="177" t="s">
        <v>247</v>
      </c>
      <c r="B16" s="177" t="s">
        <v>248</v>
      </c>
      <c r="C16" s="177" t="s">
        <v>211</v>
      </c>
      <c r="D16" s="178" t="s">
        <v>159</v>
      </c>
      <c r="E16" s="179">
        <v>82.5</v>
      </c>
      <c r="F16" s="179">
        <v>42.5</v>
      </c>
      <c r="G16" s="179">
        <v>40</v>
      </c>
      <c r="H16" s="179">
        <v>0</v>
      </c>
      <c r="I16" s="179">
        <v>0</v>
      </c>
      <c r="J16" s="180">
        <v>0</v>
      </c>
      <c r="K16" s="180">
        <v>0</v>
      </c>
    </row>
    <row r="17" spans="1:11" ht="24" customHeight="1">
      <c r="A17" s="177" t="s">
        <v>247</v>
      </c>
      <c r="B17" s="177" t="s">
        <v>248</v>
      </c>
      <c r="C17" s="177" t="s">
        <v>213</v>
      </c>
      <c r="D17" s="178" t="s">
        <v>160</v>
      </c>
      <c r="E17" s="179">
        <f>5518.15+'[1]5部门支出总表 (按功能)'!$E$14</f>
        <v>5659.879999999999</v>
      </c>
      <c r="F17" s="179">
        <f>5518.15+'[1]5部门支出总表 (按功能)'!$F$14</f>
        <v>5659.879999999999</v>
      </c>
      <c r="G17" s="179">
        <v>0</v>
      </c>
      <c r="H17" s="179">
        <v>0</v>
      </c>
      <c r="I17" s="179">
        <v>0</v>
      </c>
      <c r="J17" s="180">
        <v>0</v>
      </c>
      <c r="K17" s="180">
        <v>0</v>
      </c>
    </row>
    <row r="18" spans="1:11" ht="24" customHeight="1">
      <c r="A18" s="177"/>
      <c r="B18" s="177" t="s">
        <v>211</v>
      </c>
      <c r="C18" s="177"/>
      <c r="D18" s="178" t="s">
        <v>161</v>
      </c>
      <c r="E18" s="179">
        <v>1331</v>
      </c>
      <c r="F18" s="179">
        <v>1143</v>
      </c>
      <c r="G18" s="179">
        <v>188</v>
      </c>
      <c r="H18" s="179">
        <v>0</v>
      </c>
      <c r="I18" s="179">
        <v>0</v>
      </c>
      <c r="J18" s="180">
        <v>0</v>
      </c>
      <c r="K18" s="180">
        <v>0</v>
      </c>
    </row>
    <row r="19" spans="1:11" ht="24" customHeight="1">
      <c r="A19" s="177" t="s">
        <v>247</v>
      </c>
      <c r="B19" s="177" t="s">
        <v>249</v>
      </c>
      <c r="C19" s="177" t="s">
        <v>211</v>
      </c>
      <c r="D19" s="178" t="s">
        <v>162</v>
      </c>
      <c r="E19" s="179">
        <v>20</v>
      </c>
      <c r="F19" s="179">
        <v>0</v>
      </c>
      <c r="G19" s="179">
        <v>20</v>
      </c>
      <c r="H19" s="179">
        <v>0</v>
      </c>
      <c r="I19" s="179">
        <v>0</v>
      </c>
      <c r="J19" s="180">
        <v>0</v>
      </c>
      <c r="K19" s="180">
        <v>0</v>
      </c>
    </row>
    <row r="20" spans="1:11" ht="24" customHeight="1">
      <c r="A20" s="177" t="s">
        <v>247</v>
      </c>
      <c r="B20" s="177" t="s">
        <v>249</v>
      </c>
      <c r="C20" s="177" t="s">
        <v>220</v>
      </c>
      <c r="D20" s="178" t="s">
        <v>163</v>
      </c>
      <c r="E20" s="179">
        <v>168</v>
      </c>
      <c r="F20" s="179">
        <v>0</v>
      </c>
      <c r="G20" s="179">
        <v>168</v>
      </c>
      <c r="H20" s="179">
        <v>0</v>
      </c>
      <c r="I20" s="179">
        <v>0</v>
      </c>
      <c r="J20" s="180">
        <v>0</v>
      </c>
      <c r="K20" s="180">
        <v>0</v>
      </c>
    </row>
    <row r="21" spans="1:11" ht="24" customHeight="1">
      <c r="A21" s="177" t="s">
        <v>247</v>
      </c>
      <c r="B21" s="177" t="s">
        <v>249</v>
      </c>
      <c r="C21" s="177" t="s">
        <v>213</v>
      </c>
      <c r="D21" s="178" t="s">
        <v>164</v>
      </c>
      <c r="E21" s="179">
        <v>1143</v>
      </c>
      <c r="F21" s="179">
        <v>1143</v>
      </c>
      <c r="G21" s="179">
        <v>0</v>
      </c>
      <c r="H21" s="179">
        <v>0</v>
      </c>
      <c r="I21" s="179">
        <v>0</v>
      </c>
      <c r="J21" s="180">
        <v>0</v>
      </c>
      <c r="K21" s="180">
        <v>0</v>
      </c>
    </row>
    <row r="22" spans="1:11" ht="24" customHeight="1">
      <c r="A22" s="177"/>
      <c r="B22" s="177" t="s">
        <v>217</v>
      </c>
      <c r="C22" s="177"/>
      <c r="D22" s="178" t="s">
        <v>165</v>
      </c>
      <c r="E22" s="179">
        <v>1254.2</v>
      </c>
      <c r="F22" s="179">
        <v>1254.2</v>
      </c>
      <c r="G22" s="179">
        <v>0</v>
      </c>
      <c r="H22" s="179">
        <v>0</v>
      </c>
      <c r="I22" s="179">
        <v>0</v>
      </c>
      <c r="J22" s="180">
        <v>0</v>
      </c>
      <c r="K22" s="180">
        <v>0</v>
      </c>
    </row>
    <row r="23" spans="1:11" ht="24" customHeight="1">
      <c r="A23" s="177" t="s">
        <v>247</v>
      </c>
      <c r="B23" s="177" t="s">
        <v>250</v>
      </c>
      <c r="C23" s="177" t="s">
        <v>211</v>
      </c>
      <c r="D23" s="178" t="s">
        <v>166</v>
      </c>
      <c r="E23" s="179">
        <v>454.2</v>
      </c>
      <c r="F23" s="179">
        <v>454.2</v>
      </c>
      <c r="G23" s="179">
        <v>0</v>
      </c>
      <c r="H23" s="179">
        <v>0</v>
      </c>
      <c r="I23" s="179">
        <v>0</v>
      </c>
      <c r="J23" s="180">
        <v>0</v>
      </c>
      <c r="K23" s="180">
        <v>0</v>
      </c>
    </row>
    <row r="24" spans="1:11" ht="24" customHeight="1">
      <c r="A24" s="177" t="s">
        <v>247</v>
      </c>
      <c r="B24" s="177" t="s">
        <v>250</v>
      </c>
      <c r="C24" s="177" t="s">
        <v>213</v>
      </c>
      <c r="D24" s="178" t="s">
        <v>167</v>
      </c>
      <c r="E24" s="179">
        <v>800</v>
      </c>
      <c r="F24" s="179">
        <v>800</v>
      </c>
      <c r="G24" s="179">
        <v>0</v>
      </c>
      <c r="H24" s="179">
        <v>0</v>
      </c>
      <c r="I24" s="179">
        <v>0</v>
      </c>
      <c r="J24" s="180">
        <v>0</v>
      </c>
      <c r="K24" s="180">
        <v>0</v>
      </c>
    </row>
    <row r="25" spans="1:11" ht="24" customHeight="1">
      <c r="A25" s="177"/>
      <c r="B25" s="177" t="s">
        <v>220</v>
      </c>
      <c r="C25" s="177"/>
      <c r="D25" s="178" t="s">
        <v>168</v>
      </c>
      <c r="E25" s="179">
        <v>3122.6</v>
      </c>
      <c r="F25" s="179">
        <v>267.5</v>
      </c>
      <c r="G25" s="179">
        <v>2855.1</v>
      </c>
      <c r="H25" s="179">
        <v>0</v>
      </c>
      <c r="I25" s="179">
        <v>0</v>
      </c>
      <c r="J25" s="180">
        <v>0</v>
      </c>
      <c r="K25" s="180">
        <v>0</v>
      </c>
    </row>
    <row r="26" spans="1:11" ht="24" customHeight="1">
      <c r="A26" s="177" t="s">
        <v>247</v>
      </c>
      <c r="B26" s="177" t="s">
        <v>251</v>
      </c>
      <c r="C26" s="177" t="s">
        <v>204</v>
      </c>
      <c r="D26" s="178" t="s">
        <v>169</v>
      </c>
      <c r="E26" s="179">
        <v>99.15</v>
      </c>
      <c r="F26" s="179">
        <v>0</v>
      </c>
      <c r="G26" s="179">
        <v>99.15</v>
      </c>
      <c r="H26" s="179">
        <v>0</v>
      </c>
      <c r="I26" s="179">
        <v>0</v>
      </c>
      <c r="J26" s="180">
        <v>0</v>
      </c>
      <c r="K26" s="180">
        <v>0</v>
      </c>
    </row>
    <row r="27" spans="1:11" ht="24" customHeight="1">
      <c r="A27" s="177" t="s">
        <v>247</v>
      </c>
      <c r="B27" s="177" t="s">
        <v>251</v>
      </c>
      <c r="C27" s="177" t="s">
        <v>211</v>
      </c>
      <c r="D27" s="178" t="s">
        <v>170</v>
      </c>
      <c r="E27" s="179">
        <v>3.5</v>
      </c>
      <c r="F27" s="179">
        <v>0</v>
      </c>
      <c r="G27" s="179">
        <v>3.5</v>
      </c>
      <c r="H27" s="179">
        <v>0</v>
      </c>
      <c r="I27" s="179">
        <v>0</v>
      </c>
      <c r="J27" s="180">
        <v>0</v>
      </c>
      <c r="K27" s="180">
        <v>0</v>
      </c>
    </row>
    <row r="28" spans="1:11" ht="24" customHeight="1">
      <c r="A28" s="177" t="s">
        <v>247</v>
      </c>
      <c r="B28" s="177" t="s">
        <v>251</v>
      </c>
      <c r="C28" s="177" t="s">
        <v>217</v>
      </c>
      <c r="D28" s="178" t="s">
        <v>171</v>
      </c>
      <c r="E28" s="179">
        <v>527</v>
      </c>
      <c r="F28" s="179">
        <v>0</v>
      </c>
      <c r="G28" s="179">
        <v>527</v>
      </c>
      <c r="H28" s="179">
        <v>0</v>
      </c>
      <c r="I28" s="179">
        <v>0</v>
      </c>
      <c r="J28" s="180">
        <v>0</v>
      </c>
      <c r="K28" s="180">
        <v>0</v>
      </c>
    </row>
    <row r="29" spans="1:11" ht="24" customHeight="1">
      <c r="A29" s="177" t="s">
        <v>247</v>
      </c>
      <c r="B29" s="177" t="s">
        <v>251</v>
      </c>
      <c r="C29" s="177" t="s">
        <v>207</v>
      </c>
      <c r="D29" s="178" t="s">
        <v>172</v>
      </c>
      <c r="E29" s="179">
        <v>2135.45</v>
      </c>
      <c r="F29" s="179">
        <v>0</v>
      </c>
      <c r="G29" s="179">
        <v>2135.45</v>
      </c>
      <c r="H29" s="179">
        <v>0</v>
      </c>
      <c r="I29" s="179">
        <v>0</v>
      </c>
      <c r="J29" s="180">
        <v>0</v>
      </c>
      <c r="K29" s="180">
        <v>0</v>
      </c>
    </row>
    <row r="30" spans="1:11" ht="24" customHeight="1">
      <c r="A30" s="177" t="s">
        <v>247</v>
      </c>
      <c r="B30" s="177" t="s">
        <v>251</v>
      </c>
      <c r="C30" s="177" t="s">
        <v>221</v>
      </c>
      <c r="D30" s="178" t="s">
        <v>173</v>
      </c>
      <c r="E30" s="179">
        <v>67.5</v>
      </c>
      <c r="F30" s="179">
        <v>67.5</v>
      </c>
      <c r="G30" s="179">
        <v>0</v>
      </c>
      <c r="H30" s="179">
        <v>0</v>
      </c>
      <c r="I30" s="179">
        <v>0</v>
      </c>
      <c r="J30" s="180">
        <v>0</v>
      </c>
      <c r="K30" s="180">
        <v>0</v>
      </c>
    </row>
    <row r="31" spans="1:11" ht="24" customHeight="1">
      <c r="A31" s="177" t="s">
        <v>247</v>
      </c>
      <c r="B31" s="177" t="s">
        <v>251</v>
      </c>
      <c r="C31" s="177" t="s">
        <v>242</v>
      </c>
      <c r="D31" s="178" t="s">
        <v>174</v>
      </c>
      <c r="E31" s="179">
        <v>90</v>
      </c>
      <c r="F31" s="179">
        <v>0</v>
      </c>
      <c r="G31" s="179">
        <v>90</v>
      </c>
      <c r="H31" s="179">
        <v>0</v>
      </c>
      <c r="I31" s="179">
        <v>0</v>
      </c>
      <c r="J31" s="180">
        <v>0</v>
      </c>
      <c r="K31" s="180">
        <v>0</v>
      </c>
    </row>
    <row r="32" spans="1:11" ht="24" customHeight="1">
      <c r="A32" s="177" t="s">
        <v>247</v>
      </c>
      <c r="B32" s="177" t="s">
        <v>251</v>
      </c>
      <c r="C32" s="177" t="s">
        <v>213</v>
      </c>
      <c r="D32" s="178" t="s">
        <v>175</v>
      </c>
      <c r="E32" s="179">
        <v>200</v>
      </c>
      <c r="F32" s="179">
        <v>200</v>
      </c>
      <c r="G32" s="179">
        <v>0</v>
      </c>
      <c r="H32" s="179">
        <v>0</v>
      </c>
      <c r="I32" s="179">
        <v>0</v>
      </c>
      <c r="J32" s="180">
        <v>0</v>
      </c>
      <c r="K32" s="180">
        <v>0</v>
      </c>
    </row>
    <row r="33" spans="1:11" ht="24" customHeight="1">
      <c r="A33" s="177"/>
      <c r="B33" s="177" t="s">
        <v>224</v>
      </c>
      <c r="C33" s="177"/>
      <c r="D33" s="178" t="s">
        <v>176</v>
      </c>
      <c r="E33" s="179">
        <v>3242.92</v>
      </c>
      <c r="F33" s="179">
        <v>3242.92</v>
      </c>
      <c r="G33" s="179">
        <v>0</v>
      </c>
      <c r="H33" s="179">
        <v>0</v>
      </c>
      <c r="I33" s="179">
        <v>0</v>
      </c>
      <c r="J33" s="180">
        <v>0</v>
      </c>
      <c r="K33" s="180">
        <v>0</v>
      </c>
    </row>
    <row r="34" spans="1:11" ht="24" customHeight="1">
      <c r="A34" s="177" t="s">
        <v>247</v>
      </c>
      <c r="B34" s="177" t="s">
        <v>252</v>
      </c>
      <c r="C34" s="177" t="s">
        <v>236</v>
      </c>
      <c r="D34" s="178" t="s">
        <v>177</v>
      </c>
      <c r="E34" s="179">
        <v>67.22</v>
      </c>
      <c r="F34" s="179">
        <v>67.22</v>
      </c>
      <c r="G34" s="179">
        <v>0</v>
      </c>
      <c r="H34" s="179">
        <v>0</v>
      </c>
      <c r="I34" s="179">
        <v>0</v>
      </c>
      <c r="J34" s="180">
        <v>0</v>
      </c>
      <c r="K34" s="180">
        <v>0</v>
      </c>
    </row>
    <row r="35" spans="1:11" ht="24" customHeight="1">
      <c r="A35" s="177" t="s">
        <v>247</v>
      </c>
      <c r="B35" s="177" t="s">
        <v>252</v>
      </c>
      <c r="C35" s="177" t="s">
        <v>225</v>
      </c>
      <c r="D35" s="178" t="s">
        <v>178</v>
      </c>
      <c r="E35" s="179">
        <v>3175.7</v>
      </c>
      <c r="F35" s="179">
        <v>3175.7</v>
      </c>
      <c r="G35" s="179">
        <v>0</v>
      </c>
      <c r="H35" s="179">
        <v>0</v>
      </c>
      <c r="I35" s="179">
        <v>0</v>
      </c>
      <c r="J35" s="180">
        <v>0</v>
      </c>
      <c r="K35" s="180">
        <v>0</v>
      </c>
    </row>
    <row r="36" spans="1:11" ht="24" customHeight="1">
      <c r="A36" s="177"/>
      <c r="B36" s="177" t="s">
        <v>227</v>
      </c>
      <c r="C36" s="177"/>
      <c r="D36" s="178" t="s">
        <v>179</v>
      </c>
      <c r="E36" s="179">
        <v>19220</v>
      </c>
      <c r="F36" s="179">
        <v>19220</v>
      </c>
      <c r="G36" s="179">
        <v>0</v>
      </c>
      <c r="H36" s="179">
        <v>0</v>
      </c>
      <c r="I36" s="179">
        <v>0</v>
      </c>
      <c r="J36" s="180">
        <v>0</v>
      </c>
      <c r="K36" s="180">
        <v>0</v>
      </c>
    </row>
    <row r="37" spans="1:11" ht="24" customHeight="1">
      <c r="A37" s="177" t="s">
        <v>247</v>
      </c>
      <c r="B37" s="177" t="s">
        <v>253</v>
      </c>
      <c r="C37" s="177" t="s">
        <v>211</v>
      </c>
      <c r="D37" s="178" t="s">
        <v>180</v>
      </c>
      <c r="E37" s="179">
        <v>19220</v>
      </c>
      <c r="F37" s="179">
        <v>19220</v>
      </c>
      <c r="G37" s="179">
        <v>0</v>
      </c>
      <c r="H37" s="179">
        <v>0</v>
      </c>
      <c r="I37" s="179">
        <v>0</v>
      </c>
      <c r="J37" s="180">
        <v>0</v>
      </c>
      <c r="K37" s="180">
        <v>0</v>
      </c>
    </row>
    <row r="38" spans="1:11" ht="24" customHeight="1">
      <c r="A38" s="177"/>
      <c r="B38" s="177" t="s">
        <v>229</v>
      </c>
      <c r="C38" s="177"/>
      <c r="D38" s="178" t="s">
        <v>181</v>
      </c>
      <c r="E38" s="179">
        <v>15</v>
      </c>
      <c r="F38" s="179">
        <v>15</v>
      </c>
      <c r="G38" s="179">
        <v>0</v>
      </c>
      <c r="H38" s="179">
        <v>0</v>
      </c>
      <c r="I38" s="179">
        <v>0</v>
      </c>
      <c r="J38" s="180">
        <v>0</v>
      </c>
      <c r="K38" s="180">
        <v>0</v>
      </c>
    </row>
    <row r="39" spans="1:11" ht="24" customHeight="1">
      <c r="A39" s="177" t="s">
        <v>247</v>
      </c>
      <c r="B39" s="177" t="s">
        <v>254</v>
      </c>
      <c r="C39" s="177" t="s">
        <v>213</v>
      </c>
      <c r="D39" s="178" t="s">
        <v>182</v>
      </c>
      <c r="E39" s="179">
        <v>15</v>
      </c>
      <c r="F39" s="179">
        <v>15</v>
      </c>
      <c r="G39" s="179">
        <v>0</v>
      </c>
      <c r="H39" s="179">
        <v>0</v>
      </c>
      <c r="I39" s="179">
        <v>0</v>
      </c>
      <c r="J39" s="180">
        <v>0</v>
      </c>
      <c r="K39" s="180">
        <v>0</v>
      </c>
    </row>
    <row r="40" spans="1:11" ht="24" customHeight="1">
      <c r="A40" s="177"/>
      <c r="B40" s="177" t="s">
        <v>213</v>
      </c>
      <c r="C40" s="177"/>
      <c r="D40" s="178" t="s">
        <v>183</v>
      </c>
      <c r="E40" s="179">
        <v>21</v>
      </c>
      <c r="F40" s="179">
        <v>0</v>
      </c>
      <c r="G40" s="179">
        <v>21</v>
      </c>
      <c r="H40" s="179">
        <v>0</v>
      </c>
      <c r="I40" s="179">
        <v>0</v>
      </c>
      <c r="J40" s="180">
        <v>0</v>
      </c>
      <c r="K40" s="180">
        <v>0</v>
      </c>
    </row>
    <row r="41" spans="1:11" ht="24" customHeight="1">
      <c r="A41" s="177" t="s">
        <v>247</v>
      </c>
      <c r="B41" s="177" t="s">
        <v>255</v>
      </c>
      <c r="C41" s="177" t="s">
        <v>204</v>
      </c>
      <c r="D41" s="178" t="s">
        <v>184</v>
      </c>
      <c r="E41" s="179">
        <v>21</v>
      </c>
      <c r="F41" s="179">
        <v>0</v>
      </c>
      <c r="G41" s="179">
        <v>21</v>
      </c>
      <c r="H41" s="179">
        <v>0</v>
      </c>
      <c r="I41" s="179">
        <v>0</v>
      </c>
      <c r="J41" s="180">
        <v>0</v>
      </c>
      <c r="K41" s="180">
        <v>0</v>
      </c>
    </row>
    <row r="42" spans="1:11" ht="24" customHeight="1">
      <c r="A42" s="177" t="s">
        <v>231</v>
      </c>
      <c r="B42" s="177"/>
      <c r="C42" s="177"/>
      <c r="D42" s="178" t="s">
        <v>185</v>
      </c>
      <c r="E42" s="179">
        <f>775.78+'[1]5部门支出总表 (按功能)'!$E$15</f>
        <v>794.88</v>
      </c>
      <c r="F42" s="179">
        <f>775.78+'[1]5部门支出总表 (按功能)'!$F$15</f>
        <v>794.88</v>
      </c>
      <c r="G42" s="179">
        <v>0</v>
      </c>
      <c r="H42" s="179">
        <v>0</v>
      </c>
      <c r="I42" s="179">
        <v>0</v>
      </c>
      <c r="J42" s="180">
        <v>0</v>
      </c>
      <c r="K42" s="180">
        <v>0</v>
      </c>
    </row>
    <row r="43" spans="1:11" ht="24" customHeight="1">
      <c r="A43" s="177"/>
      <c r="B43" s="177" t="s">
        <v>211</v>
      </c>
      <c r="C43" s="177"/>
      <c r="D43" s="178" t="s">
        <v>186</v>
      </c>
      <c r="E43" s="179">
        <f>775.78+'[1]5部门支出总表 (按功能)'!$E$16</f>
        <v>794.88</v>
      </c>
      <c r="F43" s="179">
        <f>775.78+'[1]5部门支出总表 (按功能)'!$F$16</f>
        <v>794.88</v>
      </c>
      <c r="G43" s="179">
        <v>0</v>
      </c>
      <c r="H43" s="179">
        <v>0</v>
      </c>
      <c r="I43" s="179">
        <v>0</v>
      </c>
      <c r="J43" s="180">
        <v>0</v>
      </c>
      <c r="K43" s="180">
        <v>0</v>
      </c>
    </row>
    <row r="44" spans="1:11" ht="24" customHeight="1">
      <c r="A44" s="177" t="s">
        <v>256</v>
      </c>
      <c r="B44" s="177" t="s">
        <v>249</v>
      </c>
      <c r="C44" s="177" t="s">
        <v>204</v>
      </c>
      <c r="D44" s="178" t="s">
        <v>187</v>
      </c>
      <c r="E44" s="179">
        <f>527.23+'[1]5部门支出总表 (按功能)'!$E$17</f>
        <v>540.35</v>
      </c>
      <c r="F44" s="179">
        <f>527.23+'[1]5部门支出总表 (按功能)'!$F$17</f>
        <v>540.35</v>
      </c>
      <c r="G44" s="179">
        <v>0</v>
      </c>
      <c r="H44" s="179">
        <v>0</v>
      </c>
      <c r="I44" s="179">
        <v>0</v>
      </c>
      <c r="J44" s="180">
        <v>0</v>
      </c>
      <c r="K44" s="180">
        <v>0</v>
      </c>
    </row>
    <row r="45" spans="1:11" ht="24" customHeight="1">
      <c r="A45" s="177" t="s">
        <v>256</v>
      </c>
      <c r="B45" s="177" t="s">
        <v>249</v>
      </c>
      <c r="C45" s="177" t="s">
        <v>217</v>
      </c>
      <c r="D45" s="178" t="s">
        <v>188</v>
      </c>
      <c r="E45" s="179">
        <f>248.55+'[1]5部门支出总表 (按功能)'!$E$18</f>
        <v>254.53</v>
      </c>
      <c r="F45" s="179">
        <f>248.55+'[1]5部门支出总表 (按功能)'!$F$18</f>
        <v>254.53</v>
      </c>
      <c r="G45" s="179">
        <v>0</v>
      </c>
      <c r="H45" s="179">
        <v>0</v>
      </c>
      <c r="I45" s="179">
        <v>0</v>
      </c>
      <c r="J45" s="180">
        <v>0</v>
      </c>
      <c r="K45" s="180">
        <v>0</v>
      </c>
    </row>
  </sheetData>
  <sheetProtection formatCells="0" formatColumns="0" formatRows="0"/>
  <mergeCells count="4">
    <mergeCell ref="A4:C4"/>
    <mergeCell ref="D4:D5"/>
    <mergeCell ref="E4:K4"/>
    <mergeCell ref="A1:K1"/>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8"/>
  <sheetViews>
    <sheetView showGridLines="0" showZeros="0" workbookViewId="0" topLeftCell="A1">
      <selection activeCell="A3" sqref="A3"/>
    </sheetView>
  </sheetViews>
  <sheetFormatPr defaultColWidth="9.00390625" defaultRowHeight="14.25"/>
  <cols>
    <col min="1" max="1" width="7.875" style="0" customWidth="1"/>
    <col min="2" max="2" width="6.875" style="0" customWidth="1"/>
    <col min="3" max="3" width="28.00390625" style="0" customWidth="1"/>
    <col min="4" max="10" width="12.625" style="0" customWidth="1"/>
  </cols>
  <sheetData>
    <row r="1" spans="1:10" ht="27" customHeight="1">
      <c r="A1" s="157" t="s">
        <v>149</v>
      </c>
      <c r="B1" s="157"/>
      <c r="C1" s="157"/>
      <c r="D1" s="157"/>
      <c r="E1" s="157"/>
      <c r="F1" s="157"/>
      <c r="G1" s="157"/>
      <c r="H1" s="157"/>
      <c r="I1" s="157"/>
      <c r="J1" s="157"/>
    </row>
    <row r="2" spans="1:10" ht="27" customHeight="1">
      <c r="A2" s="47"/>
      <c r="B2" s="47"/>
      <c r="C2" s="47"/>
      <c r="D2" s="47"/>
      <c r="E2" s="47"/>
      <c r="F2" s="47"/>
      <c r="G2" s="47"/>
      <c r="H2" s="47"/>
      <c r="I2" s="47"/>
      <c r="J2" s="48" t="s">
        <v>57</v>
      </c>
    </row>
    <row r="3" spans="1:10" ht="14.25" customHeight="1">
      <c r="A3" s="3" t="s">
        <v>389</v>
      </c>
      <c r="B3" s="49"/>
      <c r="C3" s="49"/>
      <c r="D3" s="50"/>
      <c r="E3" s="50"/>
      <c r="F3" s="50"/>
      <c r="G3" s="50"/>
      <c r="H3" s="51"/>
      <c r="I3" s="51"/>
      <c r="J3" s="52" t="s">
        <v>11</v>
      </c>
    </row>
    <row r="4" spans="1:10" ht="14.25" customHeight="1">
      <c r="A4" s="158" t="s">
        <v>28</v>
      </c>
      <c r="B4" s="158"/>
      <c r="C4" s="201" t="s">
        <v>6</v>
      </c>
      <c r="D4" s="202" t="s">
        <v>146</v>
      </c>
      <c r="E4" s="203"/>
      <c r="F4" s="203"/>
      <c r="G4" s="203"/>
      <c r="H4" s="203"/>
      <c r="I4" s="203"/>
      <c r="J4" s="204"/>
    </row>
    <row r="5" spans="1:10" ht="60" customHeight="1">
      <c r="A5" s="53" t="s">
        <v>8</v>
      </c>
      <c r="B5" s="53" t="s">
        <v>21</v>
      </c>
      <c r="C5" s="201"/>
      <c r="D5" s="55" t="s">
        <v>5</v>
      </c>
      <c r="E5" s="56" t="s">
        <v>147</v>
      </c>
      <c r="F5" s="56" t="s">
        <v>10</v>
      </c>
      <c r="G5" s="56" t="s">
        <v>32</v>
      </c>
      <c r="H5" s="56" t="s">
        <v>17</v>
      </c>
      <c r="I5" s="56" t="s">
        <v>148</v>
      </c>
      <c r="J5" s="56" t="s">
        <v>16</v>
      </c>
    </row>
    <row r="6" spans="1:10" s="160" customFormat="1" ht="24" customHeight="1">
      <c r="A6" s="177"/>
      <c r="B6" s="177"/>
      <c r="C6" s="177" t="s">
        <v>5</v>
      </c>
      <c r="D6" s="176">
        <f>37658.09+'[1]6部门支出总表 (按政府经济)'!$D$6</f>
        <v>37849.899999999994</v>
      </c>
      <c r="E6" s="176">
        <f>34553.99+'[1]6部门支出总表 (按政府经济)'!$E$6</f>
        <v>34745.799999999996</v>
      </c>
      <c r="F6" s="176">
        <v>3104.1</v>
      </c>
      <c r="G6" s="176">
        <v>0</v>
      </c>
      <c r="H6" s="176">
        <v>0</v>
      </c>
      <c r="I6" s="176">
        <v>0</v>
      </c>
      <c r="J6" s="176">
        <v>0</v>
      </c>
    </row>
    <row r="7" spans="1:10" ht="24" customHeight="1">
      <c r="A7" s="177" t="s">
        <v>257</v>
      </c>
      <c r="B7" s="177"/>
      <c r="C7" s="177" t="s">
        <v>258</v>
      </c>
      <c r="D7" s="176">
        <v>807.56</v>
      </c>
      <c r="E7" s="176">
        <v>807.56</v>
      </c>
      <c r="F7" s="176">
        <v>0</v>
      </c>
      <c r="G7" s="176">
        <v>0</v>
      </c>
      <c r="H7" s="176">
        <v>0</v>
      </c>
      <c r="I7" s="176">
        <v>0</v>
      </c>
      <c r="J7" s="176">
        <v>0</v>
      </c>
    </row>
    <row r="8" spans="1:10" ht="24" customHeight="1">
      <c r="A8" s="177" t="s">
        <v>259</v>
      </c>
      <c r="B8" s="177" t="s">
        <v>204</v>
      </c>
      <c r="C8" s="177" t="s">
        <v>260</v>
      </c>
      <c r="D8" s="176">
        <v>561.09</v>
      </c>
      <c r="E8" s="176">
        <v>561.09</v>
      </c>
      <c r="F8" s="176">
        <v>0</v>
      </c>
      <c r="G8" s="176">
        <v>0</v>
      </c>
      <c r="H8" s="176">
        <v>0</v>
      </c>
      <c r="I8" s="176">
        <v>0</v>
      </c>
      <c r="J8" s="176">
        <v>0</v>
      </c>
    </row>
    <row r="9" spans="1:10" ht="24" customHeight="1">
      <c r="A9" s="177" t="s">
        <v>259</v>
      </c>
      <c r="B9" s="177" t="s">
        <v>211</v>
      </c>
      <c r="C9" s="177" t="s">
        <v>261</v>
      </c>
      <c r="D9" s="176">
        <v>183.73</v>
      </c>
      <c r="E9" s="176">
        <v>183.73</v>
      </c>
      <c r="F9" s="176">
        <v>0</v>
      </c>
      <c r="G9" s="176">
        <v>0</v>
      </c>
      <c r="H9" s="176">
        <v>0</v>
      </c>
      <c r="I9" s="176">
        <v>0</v>
      </c>
      <c r="J9" s="176">
        <v>0</v>
      </c>
    </row>
    <row r="10" spans="1:10" ht="24" customHeight="1">
      <c r="A10" s="177" t="s">
        <v>259</v>
      </c>
      <c r="B10" s="177" t="s">
        <v>217</v>
      </c>
      <c r="C10" s="177" t="s">
        <v>262</v>
      </c>
      <c r="D10" s="176">
        <v>62.74</v>
      </c>
      <c r="E10" s="176">
        <v>62.74</v>
      </c>
      <c r="F10" s="176">
        <v>0</v>
      </c>
      <c r="G10" s="176">
        <v>0</v>
      </c>
      <c r="H10" s="176">
        <v>0</v>
      </c>
      <c r="I10" s="176">
        <v>0</v>
      </c>
      <c r="J10" s="176">
        <v>0</v>
      </c>
    </row>
    <row r="11" spans="1:10" ht="24" customHeight="1">
      <c r="A11" s="177" t="s">
        <v>263</v>
      </c>
      <c r="B11" s="177"/>
      <c r="C11" s="177" t="s">
        <v>264</v>
      </c>
      <c r="D11" s="176">
        <v>270.46</v>
      </c>
      <c r="E11" s="176">
        <v>210.46</v>
      </c>
      <c r="F11" s="176">
        <v>60</v>
      </c>
      <c r="G11" s="176">
        <v>0</v>
      </c>
      <c r="H11" s="176">
        <v>0</v>
      </c>
      <c r="I11" s="176">
        <v>0</v>
      </c>
      <c r="J11" s="176">
        <v>0</v>
      </c>
    </row>
    <row r="12" spans="1:10" ht="24" customHeight="1">
      <c r="A12" s="177" t="s">
        <v>259</v>
      </c>
      <c r="B12" s="177" t="s">
        <v>204</v>
      </c>
      <c r="C12" s="177" t="s">
        <v>265</v>
      </c>
      <c r="D12" s="176">
        <v>135.35</v>
      </c>
      <c r="E12" s="176">
        <v>121.66</v>
      </c>
      <c r="F12" s="176">
        <v>13.69</v>
      </c>
      <c r="G12" s="176">
        <v>0</v>
      </c>
      <c r="H12" s="176">
        <v>0</v>
      </c>
      <c r="I12" s="176">
        <v>0</v>
      </c>
      <c r="J12" s="176">
        <v>0</v>
      </c>
    </row>
    <row r="13" spans="1:10" ht="24" customHeight="1">
      <c r="A13" s="177" t="s">
        <v>259</v>
      </c>
      <c r="B13" s="177" t="s">
        <v>203</v>
      </c>
      <c r="C13" s="177" t="s">
        <v>266</v>
      </c>
      <c r="D13" s="176">
        <v>78.93</v>
      </c>
      <c r="E13" s="176">
        <v>38.68</v>
      </c>
      <c r="F13" s="176">
        <v>40.25</v>
      </c>
      <c r="G13" s="176">
        <v>0</v>
      </c>
      <c r="H13" s="176">
        <v>0</v>
      </c>
      <c r="I13" s="176">
        <v>0</v>
      </c>
      <c r="J13" s="176">
        <v>0</v>
      </c>
    </row>
    <row r="14" spans="1:10" ht="24" customHeight="1">
      <c r="A14" s="177" t="s">
        <v>259</v>
      </c>
      <c r="B14" s="177" t="s">
        <v>267</v>
      </c>
      <c r="C14" s="177" t="s">
        <v>268</v>
      </c>
      <c r="D14" s="176">
        <v>12</v>
      </c>
      <c r="E14" s="176">
        <v>12</v>
      </c>
      <c r="F14" s="176">
        <v>0</v>
      </c>
      <c r="G14" s="176">
        <v>0</v>
      </c>
      <c r="H14" s="176">
        <v>0</v>
      </c>
      <c r="I14" s="176">
        <v>0</v>
      </c>
      <c r="J14" s="176">
        <v>0</v>
      </c>
    </row>
    <row r="15" spans="1:10" ht="24" customHeight="1">
      <c r="A15" s="177" t="s">
        <v>259</v>
      </c>
      <c r="B15" s="177" t="s">
        <v>213</v>
      </c>
      <c r="C15" s="177" t="s">
        <v>269</v>
      </c>
      <c r="D15" s="176">
        <v>44.18</v>
      </c>
      <c r="E15" s="176">
        <v>38.12</v>
      </c>
      <c r="F15" s="176">
        <v>6.06</v>
      </c>
      <c r="G15" s="176">
        <v>0</v>
      </c>
      <c r="H15" s="176">
        <v>0</v>
      </c>
      <c r="I15" s="176">
        <v>0</v>
      </c>
      <c r="J15" s="176">
        <v>0</v>
      </c>
    </row>
    <row r="16" spans="1:10" ht="24" customHeight="1">
      <c r="A16" s="177" t="s">
        <v>270</v>
      </c>
      <c r="B16" s="177"/>
      <c r="C16" s="177" t="s">
        <v>271</v>
      </c>
      <c r="D16" s="176">
        <v>7.5</v>
      </c>
      <c r="E16" s="176">
        <v>7.5</v>
      </c>
      <c r="F16" s="176">
        <v>0</v>
      </c>
      <c r="G16" s="176">
        <v>0</v>
      </c>
      <c r="H16" s="176">
        <v>0</v>
      </c>
      <c r="I16" s="176">
        <v>0</v>
      </c>
      <c r="J16" s="176">
        <v>0</v>
      </c>
    </row>
    <row r="17" spans="1:10" ht="24" customHeight="1">
      <c r="A17" s="177" t="s">
        <v>259</v>
      </c>
      <c r="B17" s="177" t="s">
        <v>213</v>
      </c>
      <c r="C17" s="177" t="s">
        <v>272</v>
      </c>
      <c r="D17" s="176">
        <v>7.5</v>
      </c>
      <c r="E17" s="176">
        <v>7.5</v>
      </c>
      <c r="F17" s="176">
        <v>0</v>
      </c>
      <c r="G17" s="176">
        <v>0</v>
      </c>
      <c r="H17" s="176">
        <v>0</v>
      </c>
      <c r="I17" s="176">
        <v>0</v>
      </c>
      <c r="J17" s="176">
        <v>0</v>
      </c>
    </row>
    <row r="18" spans="1:10" ht="24" customHeight="1">
      <c r="A18" s="177" t="s">
        <v>273</v>
      </c>
      <c r="B18" s="177"/>
      <c r="C18" s="177" t="s">
        <v>274</v>
      </c>
      <c r="D18" s="176">
        <f>9661.29+'[1]6部门支出总表 (按政府经济)'!$D$7</f>
        <v>9852.93</v>
      </c>
      <c r="E18" s="176">
        <f>6894.34+'[1]6部门支出总表 (按政府经济)'!$E$7</f>
        <v>7085.9800000000005</v>
      </c>
      <c r="F18" s="176">
        <v>2766.95</v>
      </c>
      <c r="G18" s="176">
        <v>0</v>
      </c>
      <c r="H18" s="176">
        <v>0</v>
      </c>
      <c r="I18" s="176">
        <v>0</v>
      </c>
      <c r="J18" s="176">
        <v>0</v>
      </c>
    </row>
    <row r="19" spans="1:10" ht="24" customHeight="1">
      <c r="A19" s="177" t="s">
        <v>259</v>
      </c>
      <c r="B19" s="177" t="s">
        <v>204</v>
      </c>
      <c r="C19" s="177" t="s">
        <v>275</v>
      </c>
      <c r="D19" s="176">
        <f>6120.26+'[1]6部门支出总表 (按政府经济)'!$D$8</f>
        <v>6291.35</v>
      </c>
      <c r="E19" s="176">
        <f>6120.26+'[1]6部门支出总表 (按政府经济)'!$E$8</f>
        <v>6291.35</v>
      </c>
      <c r="F19" s="176">
        <v>0</v>
      </c>
      <c r="G19" s="176">
        <v>0</v>
      </c>
      <c r="H19" s="176">
        <v>0</v>
      </c>
      <c r="I19" s="176">
        <v>0</v>
      </c>
      <c r="J19" s="176">
        <v>0</v>
      </c>
    </row>
    <row r="20" spans="1:10" ht="24" customHeight="1">
      <c r="A20" s="177" t="s">
        <v>259</v>
      </c>
      <c r="B20" s="177" t="s">
        <v>211</v>
      </c>
      <c r="C20" s="177" t="s">
        <v>276</v>
      </c>
      <c r="D20" s="176">
        <f>3541.03+'[1]6部门支出总表 (按政府经济)'!$D$9</f>
        <v>3561.5800000000004</v>
      </c>
      <c r="E20" s="176">
        <f>774.08+'[1]6部门支出总表 (按政府经济)'!$E$9</f>
        <v>794.63</v>
      </c>
      <c r="F20" s="176">
        <v>2766.95</v>
      </c>
      <c r="G20" s="176">
        <v>0</v>
      </c>
      <c r="H20" s="176">
        <v>0</v>
      </c>
      <c r="I20" s="176">
        <v>0</v>
      </c>
      <c r="J20" s="176">
        <v>0</v>
      </c>
    </row>
    <row r="21" spans="1:10" ht="24" customHeight="1">
      <c r="A21" s="177" t="s">
        <v>277</v>
      </c>
      <c r="B21" s="177"/>
      <c r="C21" s="177" t="s">
        <v>278</v>
      </c>
      <c r="D21" s="176">
        <v>277.15</v>
      </c>
      <c r="E21" s="176">
        <v>0</v>
      </c>
      <c r="F21" s="176">
        <v>277.15</v>
      </c>
      <c r="G21" s="176">
        <v>0</v>
      </c>
      <c r="H21" s="176">
        <v>0</v>
      </c>
      <c r="I21" s="176">
        <v>0</v>
      </c>
      <c r="J21" s="176">
        <v>0</v>
      </c>
    </row>
    <row r="22" spans="1:10" ht="24" customHeight="1">
      <c r="A22" s="177" t="s">
        <v>259</v>
      </c>
      <c r="B22" s="177" t="s">
        <v>204</v>
      </c>
      <c r="C22" s="177" t="s">
        <v>279</v>
      </c>
      <c r="D22" s="176">
        <v>277.15</v>
      </c>
      <c r="E22" s="176">
        <v>0</v>
      </c>
      <c r="F22" s="176">
        <v>277.15</v>
      </c>
      <c r="G22" s="176">
        <v>0</v>
      </c>
      <c r="H22" s="176">
        <v>0</v>
      </c>
      <c r="I22" s="176">
        <v>0</v>
      </c>
      <c r="J22" s="176">
        <v>0</v>
      </c>
    </row>
    <row r="23" spans="1:10" ht="24" customHeight="1">
      <c r="A23" s="177" t="s">
        <v>280</v>
      </c>
      <c r="B23" s="177"/>
      <c r="C23" s="177" t="s">
        <v>1</v>
      </c>
      <c r="D23" s="176">
        <f>1206.23+'[1]6部门支出总表 (按政府经济)'!$D$10</f>
        <v>1206.4</v>
      </c>
      <c r="E23" s="176">
        <v>1206.23</v>
      </c>
      <c r="F23" s="176">
        <v>0</v>
      </c>
      <c r="G23" s="176">
        <v>0</v>
      </c>
      <c r="H23" s="176">
        <v>0</v>
      </c>
      <c r="I23" s="176">
        <v>0</v>
      </c>
      <c r="J23" s="176">
        <v>0</v>
      </c>
    </row>
    <row r="24" spans="1:10" ht="24" customHeight="1">
      <c r="A24" s="177" t="s">
        <v>259</v>
      </c>
      <c r="B24" s="177" t="s">
        <v>204</v>
      </c>
      <c r="C24" s="177" t="s">
        <v>281</v>
      </c>
      <c r="D24" s="176">
        <v>15.61</v>
      </c>
      <c r="E24" s="176">
        <f>15.61+'[1]6部门支出总表 (按政府经济)'!$E$10</f>
        <v>15.78</v>
      </c>
      <c r="F24" s="176">
        <v>0</v>
      </c>
      <c r="G24" s="176">
        <v>0</v>
      </c>
      <c r="H24" s="176">
        <v>0</v>
      </c>
      <c r="I24" s="176">
        <v>0</v>
      </c>
      <c r="J24" s="176">
        <v>0</v>
      </c>
    </row>
    <row r="25" spans="1:10" ht="24" customHeight="1">
      <c r="A25" s="177" t="s">
        <v>259</v>
      </c>
      <c r="B25" s="177" t="s">
        <v>203</v>
      </c>
      <c r="C25" s="177" t="s">
        <v>282</v>
      </c>
      <c r="D25" s="176">
        <f>308.68+'[1]6部门支出总表 (按政府经济)'!$D$11</f>
        <v>308.85</v>
      </c>
      <c r="E25" s="176">
        <f>308.68+'[1]6部门支出总表 (按政府经济)'!$E$11</f>
        <v>308.85</v>
      </c>
      <c r="F25" s="176">
        <v>0</v>
      </c>
      <c r="G25" s="176">
        <v>0</v>
      </c>
      <c r="H25" s="176">
        <v>0</v>
      </c>
      <c r="I25" s="176">
        <v>0</v>
      </c>
      <c r="J25" s="176">
        <v>0</v>
      </c>
    </row>
    <row r="26" spans="1:10" ht="24" customHeight="1">
      <c r="A26" s="177" t="s">
        <v>259</v>
      </c>
      <c r="B26" s="177" t="s">
        <v>213</v>
      </c>
      <c r="C26" s="177" t="s">
        <v>283</v>
      </c>
      <c r="D26" s="176">
        <v>881.94</v>
      </c>
      <c r="E26" s="176">
        <v>881.94</v>
      </c>
      <c r="F26" s="176">
        <v>0</v>
      </c>
      <c r="G26" s="176">
        <v>0</v>
      </c>
      <c r="H26" s="176">
        <v>0</v>
      </c>
      <c r="I26" s="176">
        <v>0</v>
      </c>
      <c r="J26" s="176">
        <v>0</v>
      </c>
    </row>
    <row r="27" spans="1:10" ht="24" customHeight="1">
      <c r="A27" s="177" t="s">
        <v>284</v>
      </c>
      <c r="B27" s="177"/>
      <c r="C27" s="177" t="s">
        <v>285</v>
      </c>
      <c r="D27" s="176">
        <v>25427.9</v>
      </c>
      <c r="E27" s="176">
        <v>25427.9</v>
      </c>
      <c r="F27" s="176">
        <v>0</v>
      </c>
      <c r="G27" s="176">
        <v>0</v>
      </c>
      <c r="H27" s="176">
        <v>0</v>
      </c>
      <c r="I27" s="176">
        <v>0</v>
      </c>
      <c r="J27" s="176">
        <v>0</v>
      </c>
    </row>
    <row r="28" spans="1:10" ht="24" customHeight="1">
      <c r="A28" s="177" t="s">
        <v>259</v>
      </c>
      <c r="B28" s="177" t="s">
        <v>213</v>
      </c>
      <c r="C28" s="177" t="s">
        <v>286</v>
      </c>
      <c r="D28" s="176">
        <v>25427.9</v>
      </c>
      <c r="E28" s="176">
        <v>25427.9</v>
      </c>
      <c r="F28" s="176">
        <v>0</v>
      </c>
      <c r="G28" s="176">
        <v>0</v>
      </c>
      <c r="H28" s="176">
        <v>0</v>
      </c>
      <c r="I28" s="176">
        <v>0</v>
      </c>
      <c r="J28" s="176">
        <v>0</v>
      </c>
    </row>
  </sheetData>
  <sheetProtection formatCells="0" formatColumns="0" formatRows="0"/>
  <mergeCells count="2">
    <mergeCell ref="C4:C5"/>
    <mergeCell ref="D4:J4"/>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54"/>
  <sheetViews>
    <sheetView showGridLines="0" showZeros="0" workbookViewId="0" topLeftCell="A1">
      <selection activeCell="F69" sqref="F69"/>
    </sheetView>
  </sheetViews>
  <sheetFormatPr defaultColWidth="9.00390625" defaultRowHeight="14.25"/>
  <cols>
    <col min="1" max="1" width="5.75390625" style="0" customWidth="1"/>
    <col min="2" max="2" width="5.625" style="0" customWidth="1"/>
    <col min="3" max="3" width="25.50390625" style="0" customWidth="1"/>
    <col min="4" max="10" width="12.625" style="0" customWidth="1"/>
  </cols>
  <sheetData>
    <row r="1" spans="1:10" ht="27" customHeight="1">
      <c r="A1" s="157" t="s">
        <v>96</v>
      </c>
      <c r="B1" s="157"/>
      <c r="C1" s="157"/>
      <c r="D1" s="157"/>
      <c r="E1" s="157"/>
      <c r="F1" s="157"/>
      <c r="G1" s="157"/>
      <c r="H1" s="157"/>
      <c r="I1" s="157"/>
      <c r="J1" s="157"/>
    </row>
    <row r="2" spans="1:10" ht="27" customHeight="1">
      <c r="A2" s="47"/>
      <c r="B2" s="47"/>
      <c r="C2" s="47"/>
      <c r="D2" s="47"/>
      <c r="E2" s="47"/>
      <c r="F2" s="47"/>
      <c r="G2" s="47"/>
      <c r="H2" s="47"/>
      <c r="I2" s="47"/>
      <c r="J2" s="48" t="s">
        <v>95</v>
      </c>
    </row>
    <row r="3" spans="1:10" ht="14.25" customHeight="1">
      <c r="A3" s="3" t="s">
        <v>389</v>
      </c>
      <c r="B3" s="49"/>
      <c r="C3" s="49"/>
      <c r="D3" s="50"/>
      <c r="E3" s="50"/>
      <c r="F3" s="50"/>
      <c r="G3" s="50"/>
      <c r="H3" s="51"/>
      <c r="I3" s="51"/>
      <c r="J3" s="52" t="s">
        <v>11</v>
      </c>
    </row>
    <row r="4" spans="1:10" ht="14.25" customHeight="1">
      <c r="A4" s="158" t="s">
        <v>28</v>
      </c>
      <c r="B4" s="158"/>
      <c r="C4" s="201" t="s">
        <v>6</v>
      </c>
      <c r="D4" s="202" t="s">
        <v>92</v>
      </c>
      <c r="E4" s="203"/>
      <c r="F4" s="203"/>
      <c r="G4" s="203"/>
      <c r="H4" s="203"/>
      <c r="I4" s="203"/>
      <c r="J4" s="204"/>
    </row>
    <row r="5" spans="1:10" ht="60" customHeight="1">
      <c r="A5" s="53" t="s">
        <v>8</v>
      </c>
      <c r="B5" s="53" t="s">
        <v>21</v>
      </c>
      <c r="C5" s="201"/>
      <c r="D5" s="55" t="s">
        <v>5</v>
      </c>
      <c r="E5" s="56" t="s">
        <v>93</v>
      </c>
      <c r="F5" s="56" t="s">
        <v>10</v>
      </c>
      <c r="G5" s="56" t="s">
        <v>32</v>
      </c>
      <c r="H5" s="56" t="s">
        <v>17</v>
      </c>
      <c r="I5" s="56" t="s">
        <v>94</v>
      </c>
      <c r="J5" s="56" t="s">
        <v>16</v>
      </c>
    </row>
    <row r="6" spans="1:10" s="160" customFormat="1" ht="19.5" customHeight="1">
      <c r="A6" s="177"/>
      <c r="B6" s="177"/>
      <c r="C6" s="177" t="s">
        <v>5</v>
      </c>
      <c r="D6" s="176">
        <f>37658.09+'[1]7部门支出总表 (按部门经济)'!$D$6</f>
        <v>37849.899999999994</v>
      </c>
      <c r="E6" s="176">
        <f>34553.99+'[1]7部门支出总表 (按部门经济)'!$E$6</f>
        <v>34745.799999999996</v>
      </c>
      <c r="F6" s="176">
        <v>3104.1</v>
      </c>
      <c r="G6" s="176">
        <v>0</v>
      </c>
      <c r="H6" s="176">
        <v>0</v>
      </c>
      <c r="I6" s="176">
        <v>0</v>
      </c>
      <c r="J6" s="176">
        <v>0</v>
      </c>
    </row>
    <row r="7" spans="1:10" ht="19.5" customHeight="1">
      <c r="A7" s="177" t="s">
        <v>287</v>
      </c>
      <c r="B7" s="177"/>
      <c r="C7" s="177" t="s">
        <v>13</v>
      </c>
      <c r="D7" s="176">
        <f>6927.82+'[1]7部门支出总表 (按部门经济)'!$D$7</f>
        <v>7098.91</v>
      </c>
      <c r="E7" s="176">
        <f>6927.82+'[1]7部门支出总表 (按部门经济)'!$E$7</f>
        <v>7098.91</v>
      </c>
      <c r="F7" s="176">
        <v>0</v>
      </c>
      <c r="G7" s="176">
        <v>0</v>
      </c>
      <c r="H7" s="176">
        <v>0</v>
      </c>
      <c r="I7" s="176">
        <v>0</v>
      </c>
      <c r="J7" s="176">
        <v>0</v>
      </c>
    </row>
    <row r="8" spans="1:10" ht="19.5" customHeight="1">
      <c r="A8" s="177" t="s">
        <v>259</v>
      </c>
      <c r="B8" s="177" t="s">
        <v>204</v>
      </c>
      <c r="C8" s="177" t="s">
        <v>288</v>
      </c>
      <c r="D8" s="176">
        <f>2650.73+'[1]7部门支出总表 (按部门经济)'!$D$8</f>
        <v>2715.93</v>
      </c>
      <c r="E8" s="176">
        <f>2650.73+'[1]7部门支出总表 (按部门经济)'!$E$8</f>
        <v>2715.93</v>
      </c>
      <c r="F8" s="176">
        <v>0</v>
      </c>
      <c r="G8" s="176">
        <v>0</v>
      </c>
      <c r="H8" s="176">
        <v>0</v>
      </c>
      <c r="I8" s="176">
        <v>0</v>
      </c>
      <c r="J8" s="176">
        <v>0</v>
      </c>
    </row>
    <row r="9" spans="1:10" ht="19.5" customHeight="1">
      <c r="A9" s="177" t="s">
        <v>259</v>
      </c>
      <c r="B9" s="177" t="s">
        <v>211</v>
      </c>
      <c r="C9" s="177" t="s">
        <v>289</v>
      </c>
      <c r="D9" s="176">
        <f>1946.65+'[1]7部门支出总表 (按部门经济)'!$D$9</f>
        <v>1993.76</v>
      </c>
      <c r="E9" s="176">
        <f>1946.65+'[1]7部门支出总表 (按部门经济)'!$E$9</f>
        <v>1993.76</v>
      </c>
      <c r="F9" s="176">
        <v>0</v>
      </c>
      <c r="G9" s="176">
        <v>0</v>
      </c>
      <c r="H9" s="176">
        <v>0</v>
      </c>
      <c r="I9" s="176">
        <v>0</v>
      </c>
      <c r="J9" s="176">
        <v>0</v>
      </c>
    </row>
    <row r="10" spans="1:10" ht="19.5" customHeight="1">
      <c r="A10" s="177" t="s">
        <v>259</v>
      </c>
      <c r="B10" s="177" t="s">
        <v>217</v>
      </c>
      <c r="C10" s="177" t="s">
        <v>290</v>
      </c>
      <c r="D10" s="176">
        <f>220.88+'[1]7部门支出总表 (按部门经济)'!$D$10</f>
        <v>226.31</v>
      </c>
      <c r="E10" s="176">
        <f>220.88+'[1]7部门支出总表 (按部门经济)'!$E$10</f>
        <v>226.31</v>
      </c>
      <c r="F10" s="176">
        <v>0</v>
      </c>
      <c r="G10" s="176">
        <v>0</v>
      </c>
      <c r="H10" s="176">
        <v>0</v>
      </c>
      <c r="I10" s="176">
        <v>0</v>
      </c>
      <c r="J10" s="176">
        <v>0</v>
      </c>
    </row>
    <row r="11" spans="1:10" ht="19.5" customHeight="1">
      <c r="A11" s="177" t="s">
        <v>259</v>
      </c>
      <c r="B11" s="177" t="s">
        <v>267</v>
      </c>
      <c r="C11" s="177" t="s">
        <v>291</v>
      </c>
      <c r="D11" s="176">
        <f>878.72+'[1]7部门支出总表 (按部门经济)'!$D$11</f>
        <v>900.59</v>
      </c>
      <c r="E11" s="176">
        <f>878.72+'[1]7部门支出总表 (按部门经济)'!$E$11</f>
        <v>900.59</v>
      </c>
      <c r="F11" s="176">
        <v>0</v>
      </c>
      <c r="G11" s="176">
        <v>0</v>
      </c>
      <c r="H11" s="176">
        <v>0</v>
      </c>
      <c r="I11" s="176">
        <v>0</v>
      </c>
      <c r="J11" s="176">
        <v>0</v>
      </c>
    </row>
    <row r="12" spans="1:10" ht="19.5" customHeight="1">
      <c r="A12" s="177" t="s">
        <v>259</v>
      </c>
      <c r="B12" s="177" t="s">
        <v>221</v>
      </c>
      <c r="C12" s="177" t="s">
        <v>292</v>
      </c>
      <c r="D12" s="176">
        <f>351.49+'[1]7部门支出总表 (按部门经济)'!$D$12</f>
        <v>360.24</v>
      </c>
      <c r="E12" s="176">
        <f>351.49+'[1]7部门支出总表 (按部门经济)'!$E$12</f>
        <v>360.24</v>
      </c>
      <c r="F12" s="176">
        <v>0</v>
      </c>
      <c r="G12" s="176">
        <v>0</v>
      </c>
      <c r="H12" s="176">
        <v>0</v>
      </c>
      <c r="I12" s="176">
        <v>0</v>
      </c>
      <c r="J12" s="176">
        <v>0</v>
      </c>
    </row>
    <row r="13" spans="1:10" ht="19.5" customHeight="1">
      <c r="A13" s="177" t="s">
        <v>259</v>
      </c>
      <c r="B13" s="177" t="s">
        <v>242</v>
      </c>
      <c r="C13" s="177" t="s">
        <v>293</v>
      </c>
      <c r="D13" s="176">
        <f>307.55+'[1]7部门支出总表 (按部门经济)'!$D$13</f>
        <v>315.21000000000004</v>
      </c>
      <c r="E13" s="176">
        <f>307.55+'[1]7部门支出总表 (按部门经济)'!$E$13</f>
        <v>315.21000000000004</v>
      </c>
      <c r="F13" s="176">
        <v>0</v>
      </c>
      <c r="G13" s="176">
        <v>0</v>
      </c>
      <c r="H13" s="176">
        <v>0</v>
      </c>
      <c r="I13" s="176">
        <v>0</v>
      </c>
      <c r="J13" s="176">
        <v>0</v>
      </c>
    </row>
    <row r="14" spans="1:10" ht="19.5" customHeight="1">
      <c r="A14" s="177" t="s">
        <v>259</v>
      </c>
      <c r="B14" s="177" t="s">
        <v>227</v>
      </c>
      <c r="C14" s="177" t="s">
        <v>294</v>
      </c>
      <c r="D14" s="176">
        <f>43.3+'[1]7部门支出总表 (按部门经济)'!$D$14</f>
        <v>45.25</v>
      </c>
      <c r="E14" s="176">
        <f>43.3+'[1]7部门支出总表 (按部门经济)'!$E$14</f>
        <v>45.25</v>
      </c>
      <c r="F14" s="176">
        <v>0</v>
      </c>
      <c r="G14" s="176">
        <v>0</v>
      </c>
      <c r="H14" s="176">
        <v>0</v>
      </c>
      <c r="I14" s="176">
        <v>0</v>
      </c>
      <c r="J14" s="176">
        <v>0</v>
      </c>
    </row>
    <row r="15" spans="1:10" ht="19.5" customHeight="1">
      <c r="A15" s="177" t="s">
        <v>259</v>
      </c>
      <c r="B15" s="177" t="s">
        <v>295</v>
      </c>
      <c r="C15" s="177" t="s">
        <v>262</v>
      </c>
      <c r="D15" s="176">
        <f>527.23+'[1]7部门支出总表 (按部门经济)'!$D$15</f>
        <v>540.35</v>
      </c>
      <c r="E15" s="176">
        <f>527.23+'[1]7部门支出总表 (按部门经济)'!$E$15</f>
        <v>540.35</v>
      </c>
      <c r="F15" s="176">
        <v>0</v>
      </c>
      <c r="G15" s="176">
        <v>0</v>
      </c>
      <c r="H15" s="176">
        <v>0</v>
      </c>
      <c r="I15" s="176">
        <v>0</v>
      </c>
      <c r="J15" s="176">
        <v>0</v>
      </c>
    </row>
    <row r="16" spans="1:10" ht="19.5" customHeight="1">
      <c r="A16" s="177" t="s">
        <v>259</v>
      </c>
      <c r="B16" s="177" t="s">
        <v>213</v>
      </c>
      <c r="C16" s="177" t="s">
        <v>296</v>
      </c>
      <c r="D16" s="176">
        <f>1.27</f>
        <v>1.27</v>
      </c>
      <c r="E16" s="176">
        <v>1.27</v>
      </c>
      <c r="F16" s="176">
        <v>0</v>
      </c>
      <c r="G16" s="176">
        <v>0</v>
      </c>
      <c r="H16" s="176">
        <v>0</v>
      </c>
      <c r="I16" s="176">
        <v>0</v>
      </c>
      <c r="J16" s="176">
        <v>0</v>
      </c>
    </row>
    <row r="17" spans="1:10" ht="19.5" customHeight="1">
      <c r="A17" s="177" t="s">
        <v>297</v>
      </c>
      <c r="B17" s="177"/>
      <c r="C17" s="177" t="s">
        <v>19</v>
      </c>
      <c r="D17" s="176">
        <f>3811.49+'[1]7部门支出总表 (按部门经济)'!$D$16</f>
        <v>3832.04</v>
      </c>
      <c r="E17" s="176">
        <f>984.54+'[1]7部门支出总表 (按部门经济)'!$E$16</f>
        <v>1005.0899999999999</v>
      </c>
      <c r="F17" s="176">
        <v>2826.95</v>
      </c>
      <c r="G17" s="176">
        <v>0</v>
      </c>
      <c r="H17" s="176">
        <v>0</v>
      </c>
      <c r="I17" s="176">
        <v>0</v>
      </c>
      <c r="J17" s="176">
        <v>0</v>
      </c>
    </row>
    <row r="18" spans="1:10" ht="19.5" customHeight="1">
      <c r="A18" s="177" t="s">
        <v>259</v>
      </c>
      <c r="B18" s="177" t="s">
        <v>204</v>
      </c>
      <c r="C18" s="177" t="s">
        <v>298</v>
      </c>
      <c r="D18" s="176">
        <f>63.34+'[1]7部门支出总表 (按部门经济)'!$D$17</f>
        <v>67.19</v>
      </c>
      <c r="E18" s="176">
        <f>56.2+'[1]7部门支出总表 (按部门经济)'!$E$17</f>
        <v>60.050000000000004</v>
      </c>
      <c r="F18" s="176">
        <v>7.14</v>
      </c>
      <c r="G18" s="176">
        <v>0</v>
      </c>
      <c r="H18" s="176">
        <v>0</v>
      </c>
      <c r="I18" s="176">
        <v>0</v>
      </c>
      <c r="J18" s="176">
        <v>0</v>
      </c>
    </row>
    <row r="19" spans="1:10" ht="19.5" customHeight="1">
      <c r="A19" s="177" t="s">
        <v>259</v>
      </c>
      <c r="B19" s="177" t="s">
        <v>211</v>
      </c>
      <c r="C19" s="177" t="s">
        <v>299</v>
      </c>
      <c r="D19" s="176">
        <v>28.95</v>
      </c>
      <c r="E19" s="176">
        <v>17.65</v>
      </c>
      <c r="F19" s="176">
        <v>11.3</v>
      </c>
      <c r="G19" s="176">
        <v>0</v>
      </c>
      <c r="H19" s="176">
        <v>0</v>
      </c>
      <c r="I19" s="176">
        <v>0</v>
      </c>
      <c r="J19" s="176">
        <v>0</v>
      </c>
    </row>
    <row r="20" spans="1:10" ht="19.5" customHeight="1">
      <c r="A20" s="177" t="s">
        <v>259</v>
      </c>
      <c r="B20" s="177" t="s">
        <v>217</v>
      </c>
      <c r="C20" s="177" t="s">
        <v>300</v>
      </c>
      <c r="D20" s="176">
        <v>0.4</v>
      </c>
      <c r="E20" s="176">
        <v>0.4</v>
      </c>
      <c r="F20" s="176">
        <v>0</v>
      </c>
      <c r="G20" s="176">
        <v>0</v>
      </c>
      <c r="H20" s="176">
        <v>0</v>
      </c>
      <c r="I20" s="176">
        <v>0</v>
      </c>
      <c r="J20" s="176">
        <v>0</v>
      </c>
    </row>
    <row r="21" spans="1:10" ht="19.5" customHeight="1">
      <c r="A21" s="177" t="s">
        <v>259</v>
      </c>
      <c r="B21" s="177" t="s">
        <v>220</v>
      </c>
      <c r="C21" s="177" t="s">
        <v>301</v>
      </c>
      <c r="D21" s="176">
        <v>0.21</v>
      </c>
      <c r="E21" s="176">
        <v>0.14</v>
      </c>
      <c r="F21" s="176">
        <v>0.07</v>
      </c>
      <c r="G21" s="176">
        <v>0</v>
      </c>
      <c r="H21" s="176">
        <v>0</v>
      </c>
      <c r="I21" s="176">
        <v>0</v>
      </c>
      <c r="J21" s="176">
        <v>0</v>
      </c>
    </row>
    <row r="22" spans="1:10" ht="19.5" customHeight="1">
      <c r="A22" s="177" t="s">
        <v>259</v>
      </c>
      <c r="B22" s="177" t="s">
        <v>203</v>
      </c>
      <c r="C22" s="177" t="s">
        <v>302</v>
      </c>
      <c r="D22" s="176">
        <v>24.25</v>
      </c>
      <c r="E22" s="176">
        <v>24.25</v>
      </c>
      <c r="F22" s="176">
        <v>0</v>
      </c>
      <c r="G22" s="176">
        <v>0</v>
      </c>
      <c r="H22" s="176">
        <v>0</v>
      </c>
      <c r="I22" s="176">
        <v>0</v>
      </c>
      <c r="J22" s="176">
        <v>0</v>
      </c>
    </row>
    <row r="23" spans="1:10" ht="19.5" customHeight="1">
      <c r="A23" s="177" t="s">
        <v>259</v>
      </c>
      <c r="B23" s="177" t="s">
        <v>207</v>
      </c>
      <c r="C23" s="177" t="s">
        <v>303</v>
      </c>
      <c r="D23" s="176">
        <v>121.47</v>
      </c>
      <c r="E23" s="176">
        <v>66.47</v>
      </c>
      <c r="F23" s="176">
        <v>55</v>
      </c>
      <c r="G23" s="176">
        <v>0</v>
      </c>
      <c r="H23" s="176">
        <v>0</v>
      </c>
      <c r="I23" s="176">
        <v>0</v>
      </c>
      <c r="J23" s="176">
        <v>0</v>
      </c>
    </row>
    <row r="24" spans="1:10" ht="19.5" customHeight="1">
      <c r="A24" s="177" t="s">
        <v>259</v>
      </c>
      <c r="B24" s="177" t="s">
        <v>224</v>
      </c>
      <c r="C24" s="177" t="s">
        <v>304</v>
      </c>
      <c r="D24" s="176">
        <f>43.54+'[1]7部门支出总表 (按部门经济)'!$D$18</f>
        <v>44.08</v>
      </c>
      <c r="E24" s="176">
        <f>31.86+'[1]7部门支出总表 (按部门经济)'!$E$18</f>
        <v>32.4</v>
      </c>
      <c r="F24" s="176">
        <v>11.68</v>
      </c>
      <c r="G24" s="176">
        <v>0</v>
      </c>
      <c r="H24" s="176">
        <v>0</v>
      </c>
      <c r="I24" s="176">
        <v>0</v>
      </c>
      <c r="J24" s="176">
        <v>0</v>
      </c>
    </row>
    <row r="25" spans="1:10" ht="19.5" customHeight="1">
      <c r="A25" s="177" t="s">
        <v>259</v>
      </c>
      <c r="B25" s="177" t="s">
        <v>267</v>
      </c>
      <c r="C25" s="177" t="s">
        <v>305</v>
      </c>
      <c r="D25" s="176">
        <v>74.48</v>
      </c>
      <c r="E25" s="176">
        <v>74.48</v>
      </c>
      <c r="F25" s="176">
        <v>0</v>
      </c>
      <c r="G25" s="176">
        <v>0</v>
      </c>
      <c r="H25" s="176">
        <v>0</v>
      </c>
      <c r="I25" s="176">
        <v>0</v>
      </c>
      <c r="J25" s="176">
        <v>0</v>
      </c>
    </row>
    <row r="26" spans="1:10" ht="19.5" customHeight="1">
      <c r="A26" s="177" t="s">
        <v>259</v>
      </c>
      <c r="B26" s="177" t="s">
        <v>221</v>
      </c>
      <c r="C26" s="177" t="s">
        <v>306</v>
      </c>
      <c r="D26" s="176">
        <v>56.8</v>
      </c>
      <c r="E26" s="176">
        <v>7.8</v>
      </c>
      <c r="F26" s="176">
        <v>49</v>
      </c>
      <c r="G26" s="176">
        <v>0</v>
      </c>
      <c r="H26" s="176">
        <v>0</v>
      </c>
      <c r="I26" s="176">
        <v>0</v>
      </c>
      <c r="J26" s="176">
        <v>0</v>
      </c>
    </row>
    <row r="27" spans="1:10" ht="19.5" customHeight="1">
      <c r="A27" s="177" t="s">
        <v>259</v>
      </c>
      <c r="B27" s="177" t="s">
        <v>307</v>
      </c>
      <c r="C27" s="177" t="s">
        <v>308</v>
      </c>
      <c r="D27" s="176">
        <f>103.47+'[1]7部门支出总表 (按部门经济)'!$D$19</f>
        <v>108.67</v>
      </c>
      <c r="E27" s="176">
        <f>48.79+'[1]7部门支出总表 (按部门经济)'!$E$19</f>
        <v>53.99</v>
      </c>
      <c r="F27" s="176">
        <v>54.68</v>
      </c>
      <c r="G27" s="176">
        <v>0</v>
      </c>
      <c r="H27" s="176">
        <v>0</v>
      </c>
      <c r="I27" s="176">
        <v>0</v>
      </c>
      <c r="J27" s="176">
        <v>0</v>
      </c>
    </row>
    <row r="28" spans="1:10" ht="19.5" customHeight="1">
      <c r="A28" s="177" t="s">
        <v>259</v>
      </c>
      <c r="B28" s="177" t="s">
        <v>295</v>
      </c>
      <c r="C28" s="177" t="s">
        <v>309</v>
      </c>
      <c r="D28" s="176">
        <v>127.06</v>
      </c>
      <c r="E28" s="176">
        <v>21.96</v>
      </c>
      <c r="F28" s="176">
        <v>105.1</v>
      </c>
      <c r="G28" s="176">
        <v>0</v>
      </c>
      <c r="H28" s="176">
        <v>0</v>
      </c>
      <c r="I28" s="176">
        <v>0</v>
      </c>
      <c r="J28" s="176">
        <v>0</v>
      </c>
    </row>
    <row r="29" spans="1:10" ht="19.5" customHeight="1">
      <c r="A29" s="177" t="s">
        <v>259</v>
      </c>
      <c r="B29" s="177" t="s">
        <v>310</v>
      </c>
      <c r="C29" s="177" t="s">
        <v>311</v>
      </c>
      <c r="D29" s="176">
        <v>34.37</v>
      </c>
      <c r="E29" s="176">
        <v>3</v>
      </c>
      <c r="F29" s="176">
        <v>31.37</v>
      </c>
      <c r="G29" s="176">
        <v>0</v>
      </c>
      <c r="H29" s="176">
        <v>0</v>
      </c>
      <c r="I29" s="176">
        <v>0</v>
      </c>
      <c r="J29" s="176">
        <v>0</v>
      </c>
    </row>
    <row r="30" spans="1:10" ht="19.5" customHeight="1">
      <c r="A30" s="177" t="s">
        <v>259</v>
      </c>
      <c r="B30" s="177" t="s">
        <v>229</v>
      </c>
      <c r="C30" s="177" t="s">
        <v>312</v>
      </c>
      <c r="D30" s="176">
        <v>11.9</v>
      </c>
      <c r="E30" s="176">
        <v>4</v>
      </c>
      <c r="F30" s="176">
        <v>7.9</v>
      </c>
      <c r="G30" s="176">
        <v>0</v>
      </c>
      <c r="H30" s="176">
        <v>0</v>
      </c>
      <c r="I30" s="176">
        <v>0</v>
      </c>
      <c r="J30" s="176">
        <v>0</v>
      </c>
    </row>
    <row r="31" spans="1:10" ht="19.5" customHeight="1">
      <c r="A31" s="177" t="s">
        <v>259</v>
      </c>
      <c r="B31" s="177" t="s">
        <v>236</v>
      </c>
      <c r="C31" s="177" t="s">
        <v>313</v>
      </c>
      <c r="D31" s="176">
        <v>13.9</v>
      </c>
      <c r="E31" s="176">
        <v>8.5</v>
      </c>
      <c r="F31" s="176">
        <v>5.4</v>
      </c>
      <c r="G31" s="176">
        <v>0</v>
      </c>
      <c r="H31" s="176">
        <v>0</v>
      </c>
      <c r="I31" s="176">
        <v>0</v>
      </c>
      <c r="J31" s="176">
        <v>0</v>
      </c>
    </row>
    <row r="32" spans="1:10" ht="19.5" customHeight="1">
      <c r="A32" s="177" t="s">
        <v>259</v>
      </c>
      <c r="B32" s="177" t="s">
        <v>225</v>
      </c>
      <c r="C32" s="177" t="s">
        <v>314</v>
      </c>
      <c r="D32" s="176">
        <v>4.84</v>
      </c>
      <c r="E32" s="176">
        <v>3.84</v>
      </c>
      <c r="F32" s="176">
        <v>1</v>
      </c>
      <c r="G32" s="176">
        <v>0</v>
      </c>
      <c r="H32" s="176">
        <v>0</v>
      </c>
      <c r="I32" s="176">
        <v>0</v>
      </c>
      <c r="J32" s="176">
        <v>0</v>
      </c>
    </row>
    <row r="33" spans="1:10" ht="19.5" customHeight="1">
      <c r="A33" s="177" t="s">
        <v>259</v>
      </c>
      <c r="B33" s="177" t="s">
        <v>315</v>
      </c>
      <c r="C33" s="177" t="s">
        <v>316</v>
      </c>
      <c r="D33" s="176">
        <v>1745.5</v>
      </c>
      <c r="E33" s="176">
        <v>16.05</v>
      </c>
      <c r="F33" s="176">
        <v>1729.45</v>
      </c>
      <c r="G33" s="176">
        <v>0</v>
      </c>
      <c r="H33" s="176">
        <v>0</v>
      </c>
      <c r="I33" s="176">
        <v>0</v>
      </c>
      <c r="J33" s="176">
        <v>0</v>
      </c>
    </row>
    <row r="34" spans="1:10" ht="19.5" customHeight="1">
      <c r="A34" s="177" t="s">
        <v>259</v>
      </c>
      <c r="B34" s="177" t="s">
        <v>317</v>
      </c>
      <c r="C34" s="177" t="s">
        <v>318</v>
      </c>
      <c r="D34" s="176">
        <v>307.55</v>
      </c>
      <c r="E34" s="176">
        <v>49.7</v>
      </c>
      <c r="F34" s="176">
        <v>257.85</v>
      </c>
      <c r="G34" s="176">
        <v>0</v>
      </c>
      <c r="H34" s="176">
        <v>0</v>
      </c>
      <c r="I34" s="176">
        <v>0</v>
      </c>
      <c r="J34" s="176">
        <v>0</v>
      </c>
    </row>
    <row r="35" spans="1:10" ht="19.5" customHeight="1">
      <c r="A35" s="177" t="s">
        <v>259</v>
      </c>
      <c r="B35" s="177" t="s">
        <v>319</v>
      </c>
      <c r="C35" s="177" t="s">
        <v>266</v>
      </c>
      <c r="D35" s="176">
        <v>73.38</v>
      </c>
      <c r="E35" s="176">
        <v>23.38</v>
      </c>
      <c r="F35" s="176">
        <v>50</v>
      </c>
      <c r="G35" s="176">
        <v>0</v>
      </c>
      <c r="H35" s="176">
        <v>0</v>
      </c>
      <c r="I35" s="176">
        <v>0</v>
      </c>
      <c r="J35" s="176">
        <v>0</v>
      </c>
    </row>
    <row r="36" spans="1:10" ht="19.5" customHeight="1">
      <c r="A36" s="177" t="s">
        <v>259</v>
      </c>
      <c r="B36" s="177" t="s">
        <v>320</v>
      </c>
      <c r="C36" s="177" t="s">
        <v>321</v>
      </c>
      <c r="D36" s="176">
        <f>87.88+'[1]7部门支出总表 (按部门经济)'!$D$20</f>
        <v>90.07</v>
      </c>
      <c r="E36" s="176">
        <f>87.88+'[1]7部门支出总表 (按部门经济)'!$E$20</f>
        <v>90.07</v>
      </c>
      <c r="F36" s="176">
        <v>0</v>
      </c>
      <c r="G36" s="176">
        <v>0</v>
      </c>
      <c r="H36" s="176">
        <v>0</v>
      </c>
      <c r="I36" s="176">
        <v>0</v>
      </c>
      <c r="J36" s="176">
        <v>0</v>
      </c>
    </row>
    <row r="37" spans="1:10" ht="19.5" customHeight="1">
      <c r="A37" s="177" t="s">
        <v>259</v>
      </c>
      <c r="B37" s="177" t="s">
        <v>322</v>
      </c>
      <c r="C37" s="177" t="s">
        <v>323</v>
      </c>
      <c r="D37" s="176">
        <v>7.67</v>
      </c>
      <c r="E37" s="176">
        <v>7.67</v>
      </c>
      <c r="F37" s="176">
        <v>0</v>
      </c>
      <c r="G37" s="176">
        <v>0</v>
      </c>
      <c r="H37" s="176">
        <v>0</v>
      </c>
      <c r="I37" s="176">
        <v>0</v>
      </c>
      <c r="J37" s="176">
        <v>0</v>
      </c>
    </row>
    <row r="38" spans="1:10" ht="19.5" customHeight="1">
      <c r="A38" s="177" t="s">
        <v>259</v>
      </c>
      <c r="B38" s="177" t="s">
        <v>324</v>
      </c>
      <c r="C38" s="177" t="s">
        <v>268</v>
      </c>
      <c r="D38" s="176">
        <v>56</v>
      </c>
      <c r="E38" s="176">
        <v>12</v>
      </c>
      <c r="F38" s="176">
        <v>44</v>
      </c>
      <c r="G38" s="176">
        <v>0</v>
      </c>
      <c r="H38" s="176">
        <v>0</v>
      </c>
      <c r="I38" s="176">
        <v>0</v>
      </c>
      <c r="J38" s="176">
        <v>0</v>
      </c>
    </row>
    <row r="39" spans="1:10" ht="19.5" customHeight="1">
      <c r="A39" s="177" t="s">
        <v>259</v>
      </c>
      <c r="B39" s="177" t="s">
        <v>325</v>
      </c>
      <c r="C39" s="177" t="s">
        <v>326</v>
      </c>
      <c r="D39" s="176">
        <v>149.2</v>
      </c>
      <c r="E39" s="176">
        <v>149.2</v>
      </c>
      <c r="F39" s="176">
        <v>0</v>
      </c>
      <c r="G39" s="176">
        <v>0</v>
      </c>
      <c r="H39" s="176">
        <v>0</v>
      </c>
      <c r="I39" s="176">
        <v>0</v>
      </c>
      <c r="J39" s="176">
        <v>0</v>
      </c>
    </row>
    <row r="40" spans="1:10" ht="19.5" customHeight="1">
      <c r="A40" s="177" t="s">
        <v>259</v>
      </c>
      <c r="B40" s="177" t="s">
        <v>327</v>
      </c>
      <c r="C40" s="177" t="s">
        <v>328</v>
      </c>
      <c r="D40" s="176">
        <v>1.75</v>
      </c>
      <c r="E40" s="176">
        <v>0</v>
      </c>
      <c r="F40" s="176">
        <v>1.75</v>
      </c>
      <c r="G40" s="176">
        <v>0</v>
      </c>
      <c r="H40" s="176">
        <v>0</v>
      </c>
      <c r="I40" s="176">
        <v>0</v>
      </c>
      <c r="J40" s="176">
        <v>0</v>
      </c>
    </row>
    <row r="41" spans="1:10" ht="19.5" customHeight="1">
      <c r="A41" s="177" t="s">
        <v>259</v>
      </c>
      <c r="B41" s="177" t="s">
        <v>213</v>
      </c>
      <c r="C41" s="177" t="s">
        <v>269</v>
      </c>
      <c r="D41" s="176">
        <f>673.58+'[1]7部门支出总表 (按部门经济)'!$D$21</f>
        <v>682.35</v>
      </c>
      <c r="E41" s="176">
        <f>269.32+'[1]7部门支出总表 (按部门经济)'!$E$21</f>
        <v>278.09</v>
      </c>
      <c r="F41" s="176">
        <v>404.26</v>
      </c>
      <c r="G41" s="176">
        <v>0</v>
      </c>
      <c r="H41" s="176">
        <v>0</v>
      </c>
      <c r="I41" s="176">
        <v>0</v>
      </c>
      <c r="J41" s="176">
        <v>0</v>
      </c>
    </row>
    <row r="42" spans="1:10" ht="19.5" customHeight="1">
      <c r="A42" s="177" t="s">
        <v>329</v>
      </c>
      <c r="B42" s="177"/>
      <c r="C42" s="177" t="s">
        <v>1</v>
      </c>
      <c r="D42" s="176">
        <f>1206.23+'[1]7部门支出总表 (按部门经济)'!$D$22</f>
        <v>1206.4</v>
      </c>
      <c r="E42" s="176">
        <f>1206.23+'[1]7部门支出总表 (按部门经济)'!$E$22</f>
        <v>1206.4</v>
      </c>
      <c r="F42" s="176">
        <v>0</v>
      </c>
      <c r="G42" s="176">
        <v>0</v>
      </c>
      <c r="H42" s="176">
        <v>0</v>
      </c>
      <c r="I42" s="176">
        <v>0</v>
      </c>
      <c r="J42" s="176">
        <v>0</v>
      </c>
    </row>
    <row r="43" spans="1:10" ht="19.5" customHeight="1">
      <c r="A43" s="177" t="s">
        <v>259</v>
      </c>
      <c r="B43" s="177" t="s">
        <v>204</v>
      </c>
      <c r="C43" s="177" t="s">
        <v>330</v>
      </c>
      <c r="D43" s="176">
        <v>233.21</v>
      </c>
      <c r="E43" s="176">
        <v>233.21</v>
      </c>
      <c r="F43" s="176">
        <v>0</v>
      </c>
      <c r="G43" s="176">
        <v>0</v>
      </c>
      <c r="H43" s="176">
        <v>0</v>
      </c>
      <c r="I43" s="176">
        <v>0</v>
      </c>
      <c r="J43" s="176">
        <v>0</v>
      </c>
    </row>
    <row r="44" spans="1:10" ht="19.5" customHeight="1">
      <c r="A44" s="177" t="s">
        <v>259</v>
      </c>
      <c r="B44" s="177" t="s">
        <v>211</v>
      </c>
      <c r="C44" s="177" t="s">
        <v>331</v>
      </c>
      <c r="D44" s="176">
        <f>75.47+'[1]7部门支出总表 (按部门经济)'!$D$23</f>
        <v>75.64</v>
      </c>
      <c r="E44" s="176">
        <f>75.47+'[1]7部门支出总表 (按部门经济)'!$E$23</f>
        <v>75.64</v>
      </c>
      <c r="F44" s="176">
        <v>0</v>
      </c>
      <c r="G44" s="176">
        <v>0</v>
      </c>
      <c r="H44" s="176">
        <v>0</v>
      </c>
      <c r="I44" s="176">
        <v>0</v>
      </c>
      <c r="J44" s="176">
        <v>0</v>
      </c>
    </row>
    <row r="45" spans="1:10" ht="19.5" customHeight="1">
      <c r="A45" s="177" t="s">
        <v>259</v>
      </c>
      <c r="B45" s="177" t="s">
        <v>203</v>
      </c>
      <c r="C45" s="177" t="s">
        <v>332</v>
      </c>
      <c r="D45" s="176">
        <v>11.55</v>
      </c>
      <c r="E45" s="176">
        <v>11.55</v>
      </c>
      <c r="F45" s="176">
        <v>0</v>
      </c>
      <c r="G45" s="176">
        <v>0</v>
      </c>
      <c r="H45" s="176">
        <v>0</v>
      </c>
      <c r="I45" s="176">
        <v>0</v>
      </c>
      <c r="J45" s="176">
        <v>0</v>
      </c>
    </row>
    <row r="46" spans="1:10" ht="19.5" customHeight="1">
      <c r="A46" s="177" t="s">
        <v>259</v>
      </c>
      <c r="B46" s="177" t="s">
        <v>221</v>
      </c>
      <c r="C46" s="177" t="s">
        <v>333</v>
      </c>
      <c r="D46" s="176">
        <v>4.06</v>
      </c>
      <c r="E46" s="176">
        <v>4.06</v>
      </c>
      <c r="F46" s="176">
        <v>0</v>
      </c>
      <c r="G46" s="176">
        <v>0</v>
      </c>
      <c r="H46" s="176">
        <v>0</v>
      </c>
      <c r="I46" s="176">
        <v>0</v>
      </c>
      <c r="J46" s="176">
        <v>0</v>
      </c>
    </row>
    <row r="47" spans="1:10" ht="19.5" customHeight="1">
      <c r="A47" s="177" t="s">
        <v>259</v>
      </c>
      <c r="B47" s="177" t="s">
        <v>213</v>
      </c>
      <c r="C47" s="177" t="s">
        <v>334</v>
      </c>
      <c r="D47" s="176">
        <v>881.94</v>
      </c>
      <c r="E47" s="176">
        <v>881.94</v>
      </c>
      <c r="F47" s="176">
        <v>0</v>
      </c>
      <c r="G47" s="176">
        <v>0</v>
      </c>
      <c r="H47" s="176">
        <v>0</v>
      </c>
      <c r="I47" s="176">
        <v>0</v>
      </c>
      <c r="J47" s="176">
        <v>0</v>
      </c>
    </row>
    <row r="48" spans="1:10" ht="19.5" customHeight="1">
      <c r="A48" s="177" t="s">
        <v>335</v>
      </c>
      <c r="B48" s="177"/>
      <c r="C48" s="177" t="s">
        <v>336</v>
      </c>
      <c r="D48" s="176">
        <v>284.65</v>
      </c>
      <c r="E48" s="176">
        <v>7.5</v>
      </c>
      <c r="F48" s="176">
        <v>277.15</v>
      </c>
      <c r="G48" s="176">
        <v>0</v>
      </c>
      <c r="H48" s="176">
        <v>0</v>
      </c>
      <c r="I48" s="176">
        <v>0</v>
      </c>
      <c r="J48" s="176">
        <v>0</v>
      </c>
    </row>
    <row r="49" spans="1:10" ht="19.5" customHeight="1">
      <c r="A49" s="177" t="s">
        <v>259</v>
      </c>
      <c r="B49" s="177" t="s">
        <v>211</v>
      </c>
      <c r="C49" s="177" t="s">
        <v>337</v>
      </c>
      <c r="D49" s="176">
        <v>5.15</v>
      </c>
      <c r="E49" s="176">
        <v>0</v>
      </c>
      <c r="F49" s="176">
        <v>5.15</v>
      </c>
      <c r="G49" s="176">
        <v>0</v>
      </c>
      <c r="H49" s="176">
        <v>0</v>
      </c>
      <c r="I49" s="176">
        <v>0</v>
      </c>
      <c r="J49" s="176">
        <v>0</v>
      </c>
    </row>
    <row r="50" spans="1:10" ht="19.5" customHeight="1">
      <c r="A50" s="177" t="s">
        <v>259</v>
      </c>
      <c r="B50" s="177" t="s">
        <v>217</v>
      </c>
      <c r="C50" s="177" t="s">
        <v>338</v>
      </c>
      <c r="D50" s="176">
        <v>214</v>
      </c>
      <c r="E50" s="176">
        <v>0</v>
      </c>
      <c r="F50" s="176">
        <v>214</v>
      </c>
      <c r="G50" s="176">
        <v>0</v>
      </c>
      <c r="H50" s="176">
        <v>0</v>
      </c>
      <c r="I50" s="176">
        <v>0</v>
      </c>
      <c r="J50" s="176">
        <v>0</v>
      </c>
    </row>
    <row r="51" spans="1:10" ht="19.5" customHeight="1">
      <c r="A51" s="177" t="s">
        <v>259</v>
      </c>
      <c r="B51" s="177" t="s">
        <v>207</v>
      </c>
      <c r="C51" s="177" t="s">
        <v>339</v>
      </c>
      <c r="D51" s="176">
        <v>58</v>
      </c>
      <c r="E51" s="176">
        <v>0</v>
      </c>
      <c r="F51" s="176">
        <v>58</v>
      </c>
      <c r="G51" s="176">
        <v>0</v>
      </c>
      <c r="H51" s="176">
        <v>0</v>
      </c>
      <c r="I51" s="176">
        <v>0</v>
      </c>
      <c r="J51" s="176">
        <v>0</v>
      </c>
    </row>
    <row r="52" spans="1:10" ht="19.5" customHeight="1">
      <c r="A52" s="177" t="s">
        <v>259</v>
      </c>
      <c r="B52" s="177" t="s">
        <v>213</v>
      </c>
      <c r="C52" s="177" t="s">
        <v>272</v>
      </c>
      <c r="D52" s="176">
        <v>7.5</v>
      </c>
      <c r="E52" s="176">
        <v>7.5</v>
      </c>
      <c r="F52" s="176">
        <v>0</v>
      </c>
      <c r="G52" s="176">
        <v>0</v>
      </c>
      <c r="H52" s="176">
        <v>0</v>
      </c>
      <c r="I52" s="176">
        <v>0</v>
      </c>
      <c r="J52" s="176">
        <v>0</v>
      </c>
    </row>
    <row r="53" spans="1:10" ht="19.5" customHeight="1">
      <c r="A53" s="177" t="s">
        <v>340</v>
      </c>
      <c r="B53" s="177"/>
      <c r="C53" s="177" t="s">
        <v>285</v>
      </c>
      <c r="D53" s="176">
        <v>25427.9</v>
      </c>
      <c r="E53" s="176">
        <v>25427.9</v>
      </c>
      <c r="F53" s="176">
        <v>0</v>
      </c>
      <c r="G53" s="176">
        <v>0</v>
      </c>
      <c r="H53" s="176">
        <v>0</v>
      </c>
      <c r="I53" s="176">
        <v>0</v>
      </c>
      <c r="J53" s="176">
        <v>0</v>
      </c>
    </row>
    <row r="54" spans="1:10" ht="19.5" customHeight="1">
      <c r="A54" s="177" t="s">
        <v>259</v>
      </c>
      <c r="B54" s="177" t="s">
        <v>213</v>
      </c>
      <c r="C54" s="177" t="s">
        <v>286</v>
      </c>
      <c r="D54" s="176">
        <v>25427.9</v>
      </c>
      <c r="E54" s="176">
        <v>25427.9</v>
      </c>
      <c r="F54" s="176">
        <v>0</v>
      </c>
      <c r="G54" s="176">
        <v>0</v>
      </c>
      <c r="H54" s="176">
        <v>0</v>
      </c>
      <c r="I54" s="176">
        <v>0</v>
      </c>
      <c r="J54" s="176">
        <v>0</v>
      </c>
    </row>
  </sheetData>
  <sheetProtection formatCells="0" formatColumns="0" formatRows="0"/>
  <mergeCells count="2">
    <mergeCell ref="C4:C5"/>
    <mergeCell ref="D4:J4"/>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微软中国</cp:lastModifiedBy>
  <cp:lastPrinted>2019-01-25T03:23:07Z</cp:lastPrinted>
  <dcterms:created xsi:type="dcterms:W3CDTF">2017-12-21T03:30:25Z</dcterms:created>
  <dcterms:modified xsi:type="dcterms:W3CDTF">2019-01-25T06:43:07Z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6294212</vt:i4>
  </property>
</Properties>
</file>