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80" windowHeight="12210" tabRatio="948" firstSheet="14" activeTab="16"/>
  </bookViews>
  <sheets>
    <sheet name="公开表皮" sheetId="1" r:id="rId1"/>
    <sheet name="目录" sheetId="2" r:id="rId2"/>
    <sheet name="1部门收支总表" sheetId="3" r:id="rId3"/>
    <sheet name="2部门收支总表（分单位）" sheetId="4" r:id="rId4"/>
    <sheet name="3部门收入总表" sheetId="5" r:id="rId5"/>
    <sheet name="4部门支出总表" sheetId="6" r:id="rId6"/>
    <sheet name="5部门支出总表 (按功能)" sheetId="7" r:id="rId7"/>
    <sheet name="6财政拨款收支总表" sheetId="8" r:id="rId8"/>
    <sheet name="7财政拨款支出按功能分类" sheetId="9" r:id="rId9"/>
    <sheet name="8一般公共预算支出表" sheetId="10" r:id="rId10"/>
    <sheet name="9一般公共预算基本支出表（按功能）" sheetId="11" r:id="rId11"/>
    <sheet name="10一般公共预算基本支出表（按经济）" sheetId="12" r:id="rId12"/>
    <sheet name="11纳入预算管理的行政事业性收费支出预算明细表" sheetId="13" r:id="rId13"/>
    <sheet name="12纳入预算管理的政府性基金" sheetId="14" r:id="rId14"/>
    <sheet name="13国有资本经营支出" sheetId="15" r:id="rId15"/>
    <sheet name="14项目支出表" sheetId="16" r:id="rId16"/>
    <sheet name="15政府采购表" sheetId="17" r:id="rId17"/>
    <sheet name="16购买服务表" sheetId="18" r:id="rId18"/>
    <sheet name="17一般公共预算“三公”经费" sheetId="19" r:id="rId19"/>
    <sheet name="18三公经费预算明细表" sheetId="20" r:id="rId20"/>
    <sheet name="19机关运行经费" sheetId="21" r:id="rId21"/>
    <sheet name="20绩效情况表" sheetId="22" r:id="rId22"/>
    <sheet name="预算公开情况信息反馈表（非公开样本）" sheetId="23" r:id="rId23"/>
  </sheets>
  <definedNames>
    <definedName name="_xlnm.Print_Area" localSheetId="2">'1部门收支总表'!$A$1:$K$20</definedName>
    <definedName name="_xlnm.Print_Titles" localSheetId="2">'1部门收支总表'!$1:5</definedName>
    <definedName name="_xlnm.Print_Area" localSheetId="3">'2部门收支总表（分单位）'!$A$1:$M$7</definedName>
    <definedName name="_xlnm.Print_Titles" localSheetId="3">'2部门收支总表（分单位）'!$1:5</definedName>
    <definedName name="_xlnm.Print_Area" localSheetId="4">'3部门收入总表'!$A$1:$L$14</definedName>
    <definedName name="_xlnm.Print_Titles" localSheetId="4">'3部门收入总表'!$1:5</definedName>
    <definedName name="_xlnm.Print_Area" localSheetId="5">'4部门支出总表'!$A$1:$J$14</definedName>
    <definedName name="_xlnm.Print_Titles" localSheetId="5">'4部门支出总表'!$1:5</definedName>
    <definedName name="_xlnm.Print_Area" localSheetId="6">'5部门支出总表 (按功能)'!$A$1:$K$20</definedName>
    <definedName name="_xlnm.Print_Titles" localSheetId="6">'5部门支出总表 (按功能)'!$1:5</definedName>
    <definedName name="_xlnm.Print_Area" localSheetId="7">'6财政拨款收支总表'!$A$1:$K$7</definedName>
    <definedName name="_xlnm.Print_Titles" localSheetId="7">'6财政拨款收支总表'!$1:5</definedName>
    <definedName name="_xlnm.Print_Area" localSheetId="8">'7财政拨款支出按功能分类'!$A$1:$J$14</definedName>
    <definedName name="_xlnm.Print_Titles" localSheetId="8">'7财政拨款支出按功能分类'!$1:5</definedName>
    <definedName name="_xlnm.Print_Area" localSheetId="9">'8一般公共预算支出表'!$A$1:$J$14</definedName>
    <definedName name="_xlnm.Print_Titles" localSheetId="9">'8一般公共预算支出表'!$1:5</definedName>
    <definedName name="_xlnm.Print_Area" localSheetId="10">'9一般公共预算基本支出表（按功能）'!$A$1:$H$19</definedName>
    <definedName name="_xlnm.Print_Titles" localSheetId="10">'9一般公共预算基本支出表（按功能）'!$1:5</definedName>
    <definedName name="_xlnm.Print_Area" localSheetId="11">'10一般公共预算基本支出表（按经济）'!$A$1:$D$36</definedName>
    <definedName name="_xlnm.Print_Titles" localSheetId="11">'10一般公共预算基本支出表（按经济）'!$1:5</definedName>
    <definedName name="_xlnm.Print_Area" localSheetId="12">'11纳入预算管理的行政事业性收费支出预算明细表'!$A$1:$J$7</definedName>
    <definedName name="_xlnm.Print_Titles" localSheetId="12">'11纳入预算管理的行政事业性收费支出预算明细表'!$1:5</definedName>
    <definedName name="_xlnm.Print_Area" localSheetId="13">'12纳入预算管理的政府性基金'!$A$1:$J$5</definedName>
    <definedName name="_xlnm.Print_Titles" localSheetId="13">'12纳入预算管理的政府性基金'!$1:5</definedName>
    <definedName name="_xlnm.Print_Area" localSheetId="15">'14项目支出表'!$A$1:$N$13</definedName>
    <definedName name="_xlnm.Print_Titles" localSheetId="15">'14项目支出表'!$1:5</definedName>
    <definedName name="_xlnm.Print_Area" localSheetId="16">'15政府采购表'!$A$1:$L$31</definedName>
    <definedName name="_xlnm.Print_Titles" localSheetId="16">'15政府采购表'!$1:5</definedName>
    <definedName name="_xlnm.Print_Area" localSheetId="17">'16购买服务表'!$A$1:$M$5</definedName>
    <definedName name="_xlnm.Print_Titles" localSheetId="17">'16购买服务表'!$1:5</definedName>
    <definedName name="_xlnm.Print_Area" localSheetId="18">'17一般公共预算“三公”经费'!$A$1:$B$11</definedName>
    <definedName name="_xlnm.Print_Titles" localSheetId="18">'17一般公共预算“三公”经费'!$1:5</definedName>
    <definedName name="_xlnm.Print_Area" localSheetId="19">'18三公经费预算明细表'!$A$1:$R$7</definedName>
    <definedName name="_xlnm.Print_Titles" localSheetId="19">'18三公经费预算明细表'!$1:5</definedName>
    <definedName name="_xlnm.Print_Area" localSheetId="20">'19机关运行经费'!$A$1:$F$8</definedName>
    <definedName name="_xlnm.Print_Titles" localSheetId="20">'19机关运行经费'!$1:6</definedName>
    <definedName name="_xlnm.Print_Area" localSheetId="21">'20绩效情况表'!$A$1:$AA$6</definedName>
    <definedName name="_xlnm.Print_Titles" localSheetId="21">'20绩效情况表'!$1:6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E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未含165+5.04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D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离退休其他商品服务支出放在其中</t>
        </r>
      </text>
    </comment>
  </commentList>
</comments>
</file>

<file path=xl/sharedStrings.xml><?xml version="1.0" encoding="utf-8"?>
<sst xmlns="http://schemas.openxmlformats.org/spreadsheetml/2006/main" count="318">
  <si>
    <t>2018年中国共产党鞍山市委员会党校(参公和全额)部门预算和“三公”经费预算公开表</t>
  </si>
  <si>
    <t>目        录</t>
  </si>
  <si>
    <t xml:space="preserve">    一、2018年部门收支预算总表 </t>
  </si>
  <si>
    <t xml:space="preserve">    二、2018年部门收支预算总表（分单位） </t>
  </si>
  <si>
    <t xml:space="preserve">    三、2018年部门收入预算总表 </t>
  </si>
  <si>
    <t xml:space="preserve">    四、2018年部门支出预算总表</t>
  </si>
  <si>
    <t xml:space="preserve">    五、2018年部门支出预算总表（按功能科目） </t>
  </si>
  <si>
    <t xml:space="preserve">    六、2018年部门财政拨款收支预算总表 </t>
  </si>
  <si>
    <t xml:space="preserve">    七、2018年部门财政拨款支出预算明细表（按功能科目） </t>
  </si>
  <si>
    <t xml:space="preserve">    八、2018年部门一般公共预算支出表 </t>
  </si>
  <si>
    <t xml:space="preserve">    九、2018年部门一般公共预算基本支出表</t>
  </si>
  <si>
    <t xml:space="preserve">    十、2018年一般公共预算基本支出按经济分类预算表</t>
  </si>
  <si>
    <t xml:space="preserve">    十一、2018年纳入预算管理的行政事业性收费预算支出表 </t>
  </si>
  <si>
    <t xml:space="preserve">    十二、2018年部门（政府性基金收入）政府性基金预算支出表 </t>
  </si>
  <si>
    <t xml:space="preserve">    十三、2018年部门（国有资本经营收入）国有资本经营预算支出表</t>
  </si>
  <si>
    <t xml:space="preserve">    十四、2018年部门项目支出预算表</t>
  </si>
  <si>
    <t xml:space="preserve">    十五、2018年部门政府采购支出预算表</t>
  </si>
  <si>
    <t xml:space="preserve">    十六、2018年部门政府购买服务支出预算表</t>
  </si>
  <si>
    <t xml:space="preserve">    十七、2018年部门一般公共预算“三公”经费支出预算表 </t>
  </si>
  <si>
    <t xml:space="preserve">    十八、2018年部门一般公共预算“三公”经费预算表（分单位）</t>
  </si>
  <si>
    <t xml:space="preserve">    十九、2018年部门一般公共预算机关运行经费明细表</t>
  </si>
  <si>
    <t xml:space="preserve">    二十、2018年部门项目支出预算绩效目标情况表</t>
  </si>
  <si>
    <t>2018年部门收支预算总表</t>
  </si>
  <si>
    <t>公开表1</t>
  </si>
  <si>
    <t>部门名称：中国共产党鞍山市委员会党校(参公+全额)</t>
  </si>
  <si>
    <t>单位：万元</t>
  </si>
  <si>
    <t>收                 入</t>
  </si>
  <si>
    <t>支           出</t>
  </si>
  <si>
    <t>项          目</t>
  </si>
  <si>
    <t>预算数</t>
  </si>
  <si>
    <t>一、财政拨款收入</t>
  </si>
  <si>
    <t>合计</t>
  </si>
  <si>
    <t>二、纳入预算管理的行政事业性收费等非税收入</t>
  </si>
  <si>
    <t>教育支出</t>
  </si>
  <si>
    <t>三、纳入政府性基金预算管理收入</t>
  </si>
  <si>
    <t xml:space="preserve">  进修及培训</t>
  </si>
  <si>
    <t>四、纳入专户管理的行政事业性收费等非税收入</t>
  </si>
  <si>
    <t xml:space="preserve">    干部教育</t>
  </si>
  <si>
    <t>五、国有资本经营收入</t>
  </si>
  <si>
    <t xml:space="preserve">    其他进修及培训</t>
  </si>
  <si>
    <t>六、其他收入</t>
  </si>
  <si>
    <t>社会保障和就业支出</t>
  </si>
  <si>
    <t xml:space="preserve">  行政事业单位离退休</t>
  </si>
  <si>
    <t xml:space="preserve">    归口管理的行政单位离退休</t>
  </si>
  <si>
    <t xml:space="preserve">     事业单位离退休</t>
  </si>
  <si>
    <t xml:space="preserve">    机关事业单位基本养老保险缴费支出</t>
  </si>
  <si>
    <t xml:space="preserve">    机关事业单位职业年金缴费支出</t>
  </si>
  <si>
    <t>住房保障支出</t>
  </si>
  <si>
    <t xml:space="preserve">  住房改革支出</t>
  </si>
  <si>
    <t xml:space="preserve">    住房公积金</t>
  </si>
  <si>
    <t xml:space="preserve">    购房补贴</t>
  </si>
  <si>
    <t>收    入    合    计</t>
  </si>
  <si>
    <t>支    出    总    计</t>
  </si>
  <si>
    <r>
      <rPr>
        <b/>
        <sz val="22"/>
        <rFont val="宋体"/>
        <charset val="134"/>
      </rPr>
      <t>2018</t>
    </r>
    <r>
      <rPr>
        <b/>
        <sz val="22"/>
        <rFont val="宋体"/>
        <charset val="134"/>
      </rPr>
      <t>年部门收支预算总表（分单位）</t>
    </r>
  </si>
  <si>
    <t>公开表2</t>
  </si>
  <si>
    <t>单位名称</t>
  </si>
  <si>
    <t>收入预算</t>
  </si>
  <si>
    <t>支出预算</t>
  </si>
  <si>
    <t>财政拨款（补助）</t>
  </si>
  <si>
    <t>纳入预算管理的行政事业性收费等收入</t>
  </si>
  <si>
    <t>纳入预算管理的政府性基金收入</t>
  </si>
  <si>
    <t>纳入专户管理的行政事业性收费等收入</t>
  </si>
  <si>
    <t>国有资本经营收入</t>
  </si>
  <si>
    <t>其他收入</t>
  </si>
  <si>
    <t>工资福利支出</t>
  </si>
  <si>
    <t>商品和服务支出</t>
  </si>
  <si>
    <t>对个人和家庭的补助</t>
  </si>
  <si>
    <t>项目支出</t>
  </si>
  <si>
    <t>中国共产党鞍山市委员会党校(参公+全额)</t>
  </si>
  <si>
    <r>
      <rPr>
        <b/>
        <sz val="22"/>
        <rFont val="宋体"/>
        <charset val="134"/>
      </rPr>
      <t>201</t>
    </r>
    <r>
      <rPr>
        <b/>
        <sz val="22"/>
        <rFont val="宋体"/>
        <charset val="134"/>
      </rPr>
      <t>8</t>
    </r>
    <r>
      <rPr>
        <b/>
        <sz val="22"/>
        <rFont val="宋体"/>
        <charset val="134"/>
      </rPr>
      <t>年部门收入预算总表</t>
    </r>
  </si>
  <si>
    <t>公开表3</t>
  </si>
  <si>
    <t>科目代码</t>
  </si>
  <si>
    <t>科目名称</t>
  </si>
  <si>
    <t>类</t>
  </si>
  <si>
    <t>款</t>
  </si>
  <si>
    <t>项</t>
  </si>
  <si>
    <t>205</t>
  </si>
  <si>
    <t>08</t>
  </si>
  <si>
    <t>02</t>
  </si>
  <si>
    <t>干部教育</t>
  </si>
  <si>
    <t>99</t>
  </si>
  <si>
    <t>其他进修及培训</t>
  </si>
  <si>
    <t>208</t>
  </si>
  <si>
    <t>05</t>
  </si>
  <si>
    <t>01</t>
  </si>
  <si>
    <t>归口管理的行政单位离退休</t>
  </si>
  <si>
    <t>事业单位离退休</t>
  </si>
  <si>
    <t>机关事业单位基本养老保险缴费支出</t>
  </si>
  <si>
    <t>06</t>
  </si>
  <si>
    <t>机关事业单位职业年金缴费支出</t>
  </si>
  <si>
    <t>221</t>
  </si>
  <si>
    <t>住房公积金</t>
  </si>
  <si>
    <t>03</t>
  </si>
  <si>
    <t>购房补贴</t>
  </si>
  <si>
    <r>
      <rPr>
        <b/>
        <sz val="22"/>
        <rFont val="宋体"/>
        <charset val="134"/>
      </rPr>
      <t>2018</t>
    </r>
    <r>
      <rPr>
        <b/>
        <sz val="22"/>
        <rFont val="宋体"/>
        <charset val="134"/>
      </rPr>
      <t>年部门支出预算总表</t>
    </r>
  </si>
  <si>
    <t>公开表4</t>
  </si>
  <si>
    <t>2018年部门支出预算总表（按功能科目）</t>
  </si>
  <si>
    <t>公开表5</t>
  </si>
  <si>
    <t>资金来源</t>
  </si>
  <si>
    <t xml:space="preserve">  205</t>
  </si>
  <si>
    <t xml:space="preserve">  08</t>
  </si>
  <si>
    <t xml:space="preserve">  208</t>
  </si>
  <si>
    <t xml:space="preserve">  05</t>
  </si>
  <si>
    <t xml:space="preserve">   事业单位离退休</t>
  </si>
  <si>
    <t xml:space="preserve">  221</t>
  </si>
  <si>
    <t xml:space="preserve">  02</t>
  </si>
  <si>
    <r>
      <rPr>
        <b/>
        <sz val="22"/>
        <rFont val="宋体"/>
        <charset val="134"/>
      </rPr>
      <t>201</t>
    </r>
    <r>
      <rPr>
        <b/>
        <sz val="22"/>
        <rFont val="宋体"/>
        <charset val="134"/>
      </rPr>
      <t>8</t>
    </r>
    <r>
      <rPr>
        <b/>
        <sz val="22"/>
        <rFont val="宋体"/>
        <charset val="134"/>
      </rPr>
      <t>年部门财政拨款收支预算总表</t>
    </r>
  </si>
  <si>
    <t>公开表6</t>
  </si>
  <si>
    <t>财政拨款收入预算</t>
  </si>
  <si>
    <t>财政拨款支出预算</t>
  </si>
  <si>
    <r>
      <rPr>
        <b/>
        <sz val="22"/>
        <rFont val="宋体"/>
        <charset val="134"/>
      </rPr>
      <t>2018</t>
    </r>
    <r>
      <rPr>
        <b/>
        <sz val="22"/>
        <rFont val="宋体"/>
        <charset val="134"/>
      </rPr>
      <t>年部门财政拨款支出预算明细表（按功能科目）</t>
    </r>
  </si>
  <si>
    <t>公开表7</t>
  </si>
  <si>
    <t>支出内容</t>
  </si>
  <si>
    <r>
      <rPr>
        <b/>
        <sz val="22"/>
        <rFont val="宋体"/>
        <charset val="134"/>
      </rPr>
      <t>2018</t>
    </r>
    <r>
      <rPr>
        <b/>
        <sz val="22"/>
        <rFont val="宋体"/>
        <charset val="134"/>
      </rPr>
      <t>年部门一般公共预算支出</t>
    </r>
    <r>
      <rPr>
        <b/>
        <sz val="22"/>
        <rFont val="宋体"/>
        <charset val="134"/>
      </rPr>
      <t>表</t>
    </r>
  </si>
  <si>
    <t>公开表8</t>
  </si>
  <si>
    <r>
      <rPr>
        <b/>
        <sz val="22"/>
        <rFont val="宋体"/>
        <charset val="134"/>
      </rPr>
      <t>201</t>
    </r>
    <r>
      <rPr>
        <b/>
        <sz val="22"/>
        <rFont val="宋体"/>
        <charset val="134"/>
      </rPr>
      <t>8</t>
    </r>
    <r>
      <rPr>
        <b/>
        <sz val="22"/>
        <rFont val="宋体"/>
        <charset val="134"/>
      </rPr>
      <t>年部门一般公共预算基本支出表</t>
    </r>
  </si>
  <si>
    <t>公开表9</t>
  </si>
  <si>
    <t xml:space="preserve">    事业单位离退休</t>
  </si>
  <si>
    <r>
      <rPr>
        <b/>
        <sz val="18"/>
        <rFont val="宋体"/>
        <charset val="134"/>
      </rPr>
      <t>201</t>
    </r>
    <r>
      <rPr>
        <b/>
        <sz val="18"/>
        <rFont val="宋体"/>
        <charset val="134"/>
      </rPr>
      <t>8</t>
    </r>
    <r>
      <rPr>
        <b/>
        <sz val="18"/>
        <rFont val="宋体"/>
        <charset val="134"/>
      </rPr>
      <t>年一般公共预算基本支出按经济分类预算表</t>
    </r>
  </si>
  <si>
    <t>公开表10</t>
  </si>
  <si>
    <t>科目编码</t>
  </si>
  <si>
    <t>2018年预算数</t>
  </si>
  <si>
    <t>301</t>
  </si>
  <si>
    <t xml:space="preserve">  </t>
  </si>
  <si>
    <t xml:space="preserve">  基本工资</t>
  </si>
  <si>
    <t xml:space="preserve">  津贴补贴</t>
  </si>
  <si>
    <t xml:space="preserve">  奖金</t>
  </si>
  <si>
    <t xml:space="preserve">  机关事业单位基本养老保险缴费</t>
  </si>
  <si>
    <t>09</t>
  </si>
  <si>
    <t xml:space="preserve">  职业年金缴费</t>
  </si>
  <si>
    <t>10</t>
  </si>
  <si>
    <t xml:space="preserve">  基本医疗保险缴费</t>
  </si>
  <si>
    <t>12</t>
  </si>
  <si>
    <t xml:space="preserve">  其他社会保障缴费</t>
  </si>
  <si>
    <t>13</t>
  </si>
  <si>
    <t xml:space="preserve">  住房公积金</t>
  </si>
  <si>
    <t>302</t>
  </si>
  <si>
    <t xml:space="preserve">  办公费</t>
  </si>
  <si>
    <t xml:space="preserve">  印刷费</t>
  </si>
  <si>
    <t xml:space="preserve">  水费</t>
  </si>
  <si>
    <t xml:space="preserve">  电费</t>
  </si>
  <si>
    <t>07</t>
  </si>
  <si>
    <t xml:space="preserve">  邮电费</t>
  </si>
  <si>
    <t xml:space="preserve">  取暖费</t>
  </si>
  <si>
    <t>11</t>
  </si>
  <si>
    <t xml:space="preserve">  差旅费</t>
  </si>
  <si>
    <t xml:space="preserve">  维修(护)费</t>
  </si>
  <si>
    <t>26</t>
  </si>
  <si>
    <t xml:space="preserve">  劳务费</t>
  </si>
  <si>
    <t>28</t>
  </si>
  <si>
    <t xml:space="preserve">  工会经费</t>
  </si>
  <si>
    <t>29</t>
  </si>
  <si>
    <t xml:space="preserve">  福利费</t>
  </si>
  <si>
    <t>31</t>
  </si>
  <si>
    <t xml:space="preserve">  公务用车运行维护费</t>
  </si>
  <si>
    <t>39</t>
  </si>
  <si>
    <t xml:space="preserve">  其他交通费用</t>
  </si>
  <si>
    <t xml:space="preserve">  其他商品和服务支出</t>
  </si>
  <si>
    <t>303</t>
  </si>
  <si>
    <t xml:space="preserve">  离休费</t>
  </si>
  <si>
    <t xml:space="preserve">  退休费</t>
  </si>
  <si>
    <t xml:space="preserve">  生活补助</t>
  </si>
  <si>
    <t xml:space="preserve">  奖励金</t>
  </si>
  <si>
    <t xml:space="preserve">  其他对个人和家庭的补助支出</t>
  </si>
  <si>
    <r>
      <rPr>
        <b/>
        <sz val="22"/>
        <rFont val="宋体"/>
        <charset val="134"/>
      </rPr>
      <t>201</t>
    </r>
    <r>
      <rPr>
        <b/>
        <sz val="22"/>
        <rFont val="宋体"/>
        <charset val="134"/>
      </rPr>
      <t>8</t>
    </r>
    <r>
      <rPr>
        <b/>
        <sz val="22"/>
        <rFont val="宋体"/>
        <charset val="134"/>
      </rPr>
      <t>年纳入预算管理的行政事业性收费预算支出表</t>
    </r>
  </si>
  <si>
    <t>公开表11</t>
  </si>
  <si>
    <t>部门名称：中国共产党鞍山市委员会党校(参公)</t>
  </si>
  <si>
    <t>中国共产党鞍山市委员会党校(参公)</t>
  </si>
  <si>
    <t>注：如果此表无数，请在此注明“本部门没有纳入预算管理的行政事业性收费预算拨款收入，也没有使用纳入预算管理的行政事业性收费安排的支出，故本表无数据”。</t>
  </si>
  <si>
    <t>2018年部门（政府性基金收入）政府性基金预算支出表</t>
  </si>
  <si>
    <t>公开表12</t>
  </si>
  <si>
    <t>部门名称：</t>
  </si>
  <si>
    <t>注：如果此表无数，请在此注明“本部门没有政府性基金预算拨款收入，也没有使用政府性基金安排的支出，故本表无数据”。</t>
  </si>
  <si>
    <t>2018年部门（国有资本经营收入）国有资本经营预算支出表</t>
  </si>
  <si>
    <r>
      <rPr>
        <b/>
        <sz val="10"/>
        <rFont val="宋体"/>
        <charset val="134"/>
      </rPr>
      <t>公开表1</t>
    </r>
    <r>
      <rPr>
        <b/>
        <sz val="10"/>
        <rFont val="宋体"/>
        <charset val="134"/>
      </rPr>
      <t>3</t>
    </r>
  </si>
  <si>
    <t>注：如果此表无数，请在此注明“本部门没有国有资本经营预算支出，故本表无数据”。</t>
  </si>
  <si>
    <t>2018年部门项目支出预算表</t>
  </si>
  <si>
    <r>
      <rPr>
        <b/>
        <sz val="10"/>
        <rFont val="宋体"/>
        <charset val="134"/>
      </rPr>
      <t>公开表1</t>
    </r>
    <r>
      <rPr>
        <b/>
        <sz val="10"/>
        <rFont val="宋体"/>
        <charset val="134"/>
      </rPr>
      <t>4</t>
    </r>
  </si>
  <si>
    <t>项目名称</t>
  </si>
  <si>
    <t>项目内容</t>
  </si>
  <si>
    <t>广告费 外聘教室讲课费 交通食宿费及办公费（非税）</t>
  </si>
  <si>
    <t>维修维护费（非税）</t>
  </si>
  <si>
    <t>补充支出（临时工工资）</t>
  </si>
  <si>
    <t>《中国共产党党校工作条例》三十二条、三十五条、五十四条规定、《中共中央关于加强和改进新形势下党校工作的意见》补充支出（临时工工资）</t>
  </si>
  <si>
    <t>党校外聘教师讲课费</t>
  </si>
  <si>
    <t>鞍山市委党校教学内容由市委根据我市党政干部需要安排设置，个别教学内容超出党校教师授课专业，须外聘教师授课，年需外聘副高级技术职称专业人员讲课费33000元、正高级技术职称专业人员讲课费36000元、全国知名专家讲课费21000元。党校外聘教师讲课费</t>
  </si>
  <si>
    <t>党校教师进修培训经费</t>
  </si>
  <si>
    <t>《中共中央关于加强和改进新形势下党校工作的意见》、《中国共产党党校工作条例》三十二条、三十五条、五十四条规定、鞍委校发【2017】6号党校教师进修培训经费</t>
  </si>
  <si>
    <t>党校网络维护及设备购置</t>
  </si>
  <si>
    <t>中共中央《2010-2020年干部教育培训改革纲要》第10条、《中共中央关于加强和改进新形势下党校工作的意见》第二十六条、习近平总书记在2015年12月全国党校工作会议上的讲话。党校网络维护及设备购置</t>
  </si>
  <si>
    <t>党校科研课题经费</t>
  </si>
  <si>
    <t>《中共中央关于加强和改进新形势下党校工作的意见》、《中国共产党党校工作条例》三十二条、三十五条、五十四条规定、鞍委校发【2017】6号党校科研课题经费</t>
  </si>
  <si>
    <r>
      <rPr>
        <b/>
        <sz val="18"/>
        <rFont val="宋体"/>
        <charset val="134"/>
      </rPr>
      <t>2018</t>
    </r>
    <r>
      <rPr>
        <b/>
        <sz val="18"/>
        <rFont val="宋体"/>
        <charset val="134"/>
      </rPr>
      <t>年部门政府采购支出预算表</t>
    </r>
  </si>
  <si>
    <r>
      <rPr>
        <b/>
        <sz val="9"/>
        <rFont val="宋体"/>
        <charset val="134"/>
      </rPr>
      <t>公开表1</t>
    </r>
    <r>
      <rPr>
        <b/>
        <sz val="9"/>
        <rFont val="宋体"/>
        <charset val="134"/>
      </rPr>
      <t>5</t>
    </r>
  </si>
  <si>
    <t>采购项目</t>
  </si>
  <si>
    <t>采购目录</t>
  </si>
  <si>
    <t>规格要求</t>
  </si>
  <si>
    <t>采购数量</t>
  </si>
  <si>
    <t>财政拨款收入</t>
  </si>
  <si>
    <t>纳入预算管理的行政事业性收费等非税收入</t>
  </si>
  <si>
    <t>纳入政府性基金预算管理收入</t>
  </si>
  <si>
    <t>纳入专户管理的行政事业性收费等非税收入</t>
  </si>
  <si>
    <t>其他非税收入</t>
  </si>
  <si>
    <t>非编录音机</t>
  </si>
  <si>
    <t>货物类其他</t>
  </si>
  <si>
    <t>多路同时/独立录音,外置立体声双拾音,PCM线性收音,Line-in线路输入,AA或AAA电池,外置SD或CF卡,另配32G/监听耳麦</t>
  </si>
  <si>
    <t>音响</t>
  </si>
  <si>
    <t>壁挂150W音箱（教室）</t>
  </si>
  <si>
    <t>音响线</t>
  </si>
  <si>
    <t>2.5平双股平行音响线（教室）</t>
  </si>
  <si>
    <t>调音台</t>
  </si>
  <si>
    <t>12路模拟调音台,卡农48V幻象供电（大教室）</t>
  </si>
  <si>
    <t>文教用品</t>
  </si>
  <si>
    <t>中性笔400盒0.48万元；签字笔40盒0.1万元；钢笔20支0.036万元；水彩笔10盒0.015万元；双头记号笔40盒0.128万元；彩色荧光笔40盒0.096万元；白板笔20盒0.072万元；中性笔芯60盒0.06万元；铅笔60支0.012万元；文具收纳箱10个0.04万元，总计1.039万元</t>
  </si>
  <si>
    <t>功放</t>
  </si>
  <si>
    <t>立体双声道8欧300W纯后级功放（教室）</t>
  </si>
  <si>
    <t>SONY X280摄像机配套,单路DSD音轨,PCM线性收音,可调节音平,Line-in线路输入,外置立体声双拾音,AA或AAA电池,外置SD或CF卡,另配32G/监听耳麦（配套）</t>
  </si>
  <si>
    <t>课题汇编及校刊印刷</t>
  </si>
  <si>
    <t>印刷服务</t>
  </si>
  <si>
    <t>2017年校级课题汇编60本，每本50元，合计3000元。2018年校级课题汇编同上。开本165*235，封面为250g铜版纸，内为70g双胶纸。领导内部资料和教师备课参考资料不定期印刷。双胶纸，16开，共12300元。</t>
  </si>
  <si>
    <t>日杂用品</t>
  </si>
  <si>
    <t>清洁用品</t>
  </si>
  <si>
    <t>见附件</t>
  </si>
  <si>
    <t>台式电脑</t>
  </si>
  <si>
    <t>计算机设备</t>
  </si>
  <si>
    <t>暂无</t>
  </si>
  <si>
    <t>电子图书借阅机</t>
  </si>
  <si>
    <t>壁挂300W音箱（大教室）</t>
  </si>
  <si>
    <t>6路模拟调音台,卡农48V幻象供电（教室）</t>
  </si>
  <si>
    <t>车辆维修</t>
  </si>
  <si>
    <t>维修和保养服务</t>
  </si>
  <si>
    <t>完成正常运转</t>
  </si>
  <si>
    <t>有线麦克</t>
  </si>
  <si>
    <t>广电级别人声领唱伴唱主持麦克,动圈麦克,有线心指向,金属外壳,48V幻象供电,另配话筒架,40米无氧铜麦克线/每个,线缆公母卡农线(大教室)</t>
  </si>
  <si>
    <t>多功能一体机</t>
  </si>
  <si>
    <t>黑白激光打印复印，月负荷8000/0预热，鼓粉一体/18PPM速度</t>
  </si>
  <si>
    <t>笔记本电脑</t>
  </si>
  <si>
    <t>I7处理器,8G内存,NIADIA独显2G,HDMI/VGA接口,USB3.0,250G固态硬盘,1920*1080分辨率,16:9分辨率</t>
  </si>
  <si>
    <t>机柜配件</t>
  </si>
  <si>
    <t>机房辅助设备</t>
  </si>
  <si>
    <t>机柜内物品线,接头,PDU,电源控制,不含机柜（教室）</t>
  </si>
  <si>
    <t>立体双声道8欧400W纯后级功放（大教室）</t>
  </si>
  <si>
    <t>无线手持麦克</t>
  </si>
  <si>
    <t>一拖一无线受持麦,麦支持12路同时工作,可手动调节频率频道,AA电池供电4小时以上(4个701,5个教室）</t>
  </si>
  <si>
    <t>保安保洁等服务</t>
  </si>
  <si>
    <t>物业管理服务</t>
  </si>
  <si>
    <t>我校聘任临时工人员21人，其中技术工种5人，工资2300元/月，由我校缴纳五险4人；其余16人为日工，工资1320元/月，我校为其购买临时工雇主保险。</t>
  </si>
  <si>
    <t>办公用品</t>
  </si>
  <si>
    <t>纸制文具及办公用品</t>
  </si>
  <si>
    <t>硒鼓和碳粉</t>
  </si>
  <si>
    <t>硒鼓、粉盒</t>
  </si>
  <si>
    <t>打印机硒鼓,鼓粉一体80个4.4万元；碳粉20个0.8万元数码复印机专用碳粉。惠普等。</t>
  </si>
  <si>
    <t>墨水</t>
  </si>
  <si>
    <t>墨、颜料</t>
  </si>
  <si>
    <t>墨汁20瓶0.02万元；钢笔水20瓶0.008万元</t>
  </si>
  <si>
    <t>技术支持</t>
  </si>
  <si>
    <t>日常电子类办公设备维修维护保养</t>
  </si>
  <si>
    <r>
      <rPr>
        <b/>
        <sz val="18"/>
        <rFont val="宋体"/>
        <charset val="134"/>
      </rPr>
      <t>2018</t>
    </r>
    <r>
      <rPr>
        <b/>
        <sz val="18"/>
        <rFont val="宋体"/>
        <charset val="134"/>
      </rPr>
      <t>年部门政府购买服务支出预算表</t>
    </r>
  </si>
  <si>
    <r>
      <rPr>
        <b/>
        <sz val="9"/>
        <rFont val="宋体"/>
        <charset val="134"/>
      </rPr>
      <t>公开表1</t>
    </r>
    <r>
      <rPr>
        <b/>
        <sz val="9"/>
        <rFont val="宋体"/>
        <charset val="134"/>
      </rPr>
      <t>6</t>
    </r>
  </si>
  <si>
    <t>购买项目名称</t>
  </si>
  <si>
    <t>购买服务项目内容</t>
  </si>
  <si>
    <t>对应购买服务目录内容(三级目录代码及名称)</t>
  </si>
  <si>
    <t>承接主体</t>
  </si>
  <si>
    <t>购买方式</t>
  </si>
  <si>
    <t>注：如果此表无数，请在此注明“2018年本部门没有政府购买服务支出，故本表无数据”。</t>
  </si>
  <si>
    <r>
      <rPr>
        <b/>
        <sz val="22"/>
        <rFont val="宋体"/>
        <charset val="134"/>
      </rPr>
      <t>2018年部门一般公共预算</t>
    </r>
    <r>
      <rPr>
        <b/>
        <sz val="22"/>
        <rFont val="宋体"/>
        <charset val="134"/>
      </rPr>
      <t>“三公”经费支出预算表</t>
    </r>
  </si>
  <si>
    <t>公开表17</t>
  </si>
  <si>
    <t>项目</t>
  </si>
  <si>
    <t>金额</t>
  </si>
  <si>
    <t>2018年预算</t>
  </si>
  <si>
    <t>2017年预算</t>
  </si>
  <si>
    <t>“三公”经费合计</t>
  </si>
  <si>
    <t xml:space="preserve">        1.因公出国（境）费</t>
  </si>
  <si>
    <t xml:space="preserve">        2.公务接待费</t>
  </si>
  <si>
    <t xml:space="preserve">        3.公务用车购置及运行费</t>
  </si>
  <si>
    <t xml:space="preserve">        其中：公务用车购置费</t>
  </si>
  <si>
    <t xml:space="preserve">              公务用车运行费</t>
  </si>
  <si>
    <t>2018年部门一般公共预算“三公”经费预算表（分单位）</t>
  </si>
  <si>
    <r>
      <rPr>
        <b/>
        <sz val="9"/>
        <rFont val="宋体"/>
        <charset val="134"/>
      </rPr>
      <t>公开表1</t>
    </r>
    <r>
      <rPr>
        <b/>
        <sz val="9"/>
        <rFont val="宋体"/>
        <charset val="134"/>
      </rPr>
      <t>8</t>
    </r>
  </si>
  <si>
    <t>单位性质</t>
  </si>
  <si>
    <t>总计</t>
  </si>
  <si>
    <t>基本支出</t>
  </si>
  <si>
    <t>业务费支出</t>
  </si>
  <si>
    <t>大专项支出</t>
  </si>
  <si>
    <t>小计</t>
  </si>
  <si>
    <t>公务接待费</t>
  </si>
  <si>
    <t>公务用车运行及购置费</t>
  </si>
  <si>
    <t>因公出国（境）费</t>
  </si>
  <si>
    <t>参公</t>
  </si>
  <si>
    <t>2018年部门一般公共预算机关运行经费明细表</t>
  </si>
  <si>
    <r>
      <rPr>
        <b/>
        <sz val="10"/>
        <rFont val="宋体"/>
        <charset val="134"/>
      </rPr>
      <t>公开表1</t>
    </r>
    <r>
      <rPr>
        <b/>
        <sz val="10"/>
        <rFont val="宋体"/>
        <charset val="134"/>
      </rPr>
      <t>9</t>
    </r>
  </si>
  <si>
    <t>项目支出预算绩效目标情况表</t>
  </si>
  <si>
    <t>财政拨款</t>
  </si>
  <si>
    <t>项目绩效目标</t>
  </si>
  <si>
    <t>项目实施进度目标</t>
  </si>
  <si>
    <t>纳入预算管理的行政事业收费等非税收入</t>
  </si>
  <si>
    <t>国有经营收入</t>
  </si>
  <si>
    <t>绩效目标内容描述1</t>
  </si>
  <si>
    <t>指标1</t>
  </si>
  <si>
    <t>指标2</t>
  </si>
  <si>
    <t>指标3</t>
  </si>
  <si>
    <t>指标4</t>
  </si>
  <si>
    <t>截至半年</t>
  </si>
  <si>
    <t>全年</t>
  </si>
  <si>
    <t>**</t>
  </si>
  <si>
    <t>注：如果此表无数，请在此注明“本部门没有需申报绩效考核的项目支出，故本表无数据”</t>
  </si>
  <si>
    <t>2018年度部门预算公开情况统计表</t>
  </si>
  <si>
    <t>部门名称（公章）：中国共产党鞍山市委员会党校（参公+全额）</t>
  </si>
  <si>
    <t>是否已公开</t>
  </si>
  <si>
    <t>公开时间</t>
  </si>
  <si>
    <t>公开方式</t>
  </si>
  <si>
    <t>涉密部门对不进行公开的简要说明并确认</t>
  </si>
  <si>
    <t>备注</t>
  </si>
  <si>
    <t>是</t>
  </si>
  <si>
    <t>公开预算的网址及其他公开地点（详细地址）</t>
  </si>
  <si>
    <t>公众反映及答复情况</t>
  </si>
  <si>
    <t>无</t>
  </si>
  <si>
    <t>公开机关及下属单位名单</t>
  </si>
</sst>
</file>

<file path=xl/styles.xml><?xml version="1.0" encoding="utf-8"?>
<styleSheet xmlns="http://schemas.openxmlformats.org/spreadsheetml/2006/main">
  <numFmts count="7">
    <numFmt numFmtId="176" formatCode="#,##0.00_ "/>
    <numFmt numFmtId="177" formatCode="#,##0.0000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8" formatCode="0.0_);[Red]\(0.0\)"/>
  </numFmts>
  <fonts count="36">
    <font>
      <sz val="12"/>
      <name val="宋体"/>
      <charset val="134"/>
    </font>
    <font>
      <b/>
      <sz val="22"/>
      <color indexed="8"/>
      <name val="宋体"/>
      <charset val="134"/>
    </font>
    <font>
      <sz val="22"/>
      <name val="宋体"/>
      <charset val="134"/>
    </font>
    <font>
      <b/>
      <sz val="12"/>
      <name val="宋体"/>
      <charset val="134"/>
    </font>
    <font>
      <b/>
      <sz val="24"/>
      <name val="宋体"/>
      <charset val="134"/>
    </font>
    <font>
      <b/>
      <sz val="18"/>
      <name val="宋体"/>
      <charset val="134"/>
    </font>
    <font>
      <b/>
      <sz val="22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sz val="12"/>
      <color indexed="9"/>
      <name val="宋体"/>
      <charset val="134"/>
    </font>
    <font>
      <b/>
      <sz val="24"/>
      <color indexed="9"/>
      <name val="宋体"/>
      <charset val="134"/>
    </font>
    <font>
      <sz val="11"/>
      <color indexed="8"/>
      <name val="宋体"/>
      <charset val="134"/>
    </font>
    <font>
      <b/>
      <sz val="11"/>
      <color indexed="52"/>
      <name val="宋体"/>
      <charset val="134"/>
    </font>
    <font>
      <i/>
      <sz val="11"/>
      <color indexed="23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b/>
      <sz val="11"/>
      <color indexed="63"/>
      <name val="宋体"/>
      <charset val="134"/>
    </font>
    <font>
      <b/>
      <sz val="15"/>
      <color indexed="56"/>
      <name val="宋体"/>
      <charset val="134"/>
    </font>
    <font>
      <u/>
      <sz val="11"/>
      <color indexed="12"/>
      <name val="宋体"/>
      <charset val="134"/>
    </font>
    <font>
      <b/>
      <sz val="10"/>
      <name val="Arial"/>
      <charset val="0"/>
    </font>
    <font>
      <u/>
      <sz val="11"/>
      <color indexed="36"/>
      <name val="宋体"/>
      <charset val="134"/>
    </font>
    <font>
      <sz val="11"/>
      <color indexed="10"/>
      <name val="宋体"/>
      <charset val="134"/>
    </font>
    <font>
      <b/>
      <sz val="11"/>
      <color indexed="9"/>
      <name val="宋体"/>
      <charset val="134"/>
    </font>
    <font>
      <b/>
      <sz val="13"/>
      <color indexed="56"/>
      <name val="宋体"/>
      <charset val="134"/>
    </font>
    <font>
      <sz val="10"/>
      <color indexed="8"/>
      <name val="Arial"/>
      <charset val="0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b/>
      <sz val="18"/>
      <color indexed="56"/>
      <name val="宋体"/>
      <charset val="134"/>
    </font>
    <font>
      <sz val="10"/>
      <name val="Arial"/>
      <charset val="0"/>
    </font>
    <font>
      <sz val="11"/>
      <color indexed="16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</borders>
  <cellStyleXfs count="12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0" fillId="12" borderId="9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1" fillId="15" borderId="0" applyNumberFormat="0" applyBorder="0" applyAlignment="0" applyProtection="0">
      <alignment vertical="center"/>
    </xf>
    <xf numFmtId="0" fontId="0" fillId="22" borderId="14" applyNumberFormat="0" applyFont="0" applyAlignment="0" applyProtection="0">
      <alignment vertical="center"/>
    </xf>
    <xf numFmtId="0" fontId="30" fillId="0" borderId="0" applyNumberFormat="0" applyFill="0" applyBorder="0" applyAlignment="0" applyProtection="0">
      <alignment vertical="top"/>
    </xf>
    <xf numFmtId="0" fontId="18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29" fillId="0" borderId="13" applyNumberFormat="0" applyFill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2" fillId="5" borderId="10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9" fillId="0" borderId="0">
      <alignment vertical="center"/>
    </xf>
    <xf numFmtId="0" fontId="28" fillId="20" borderId="12" applyNumberForma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top"/>
    </xf>
    <xf numFmtId="0" fontId="18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top"/>
    </xf>
    <xf numFmtId="0" fontId="13" fillId="18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top"/>
    </xf>
    <xf numFmtId="0" fontId="13" fillId="2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top"/>
    </xf>
    <xf numFmtId="0" fontId="0" fillId="0" borderId="0">
      <alignment vertical="center"/>
    </xf>
    <xf numFmtId="0" fontId="30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17" fillId="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1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0" fillId="0" borderId="0"/>
  </cellStyleXfs>
  <cellXfs count="315">
    <xf numFmtId="0" fontId="0" fillId="0" borderId="0" xfId="0">
      <alignment vertical="center"/>
    </xf>
    <xf numFmtId="0" fontId="1" fillId="0" borderId="0" xfId="83" applyFont="1" applyAlignment="1">
      <alignment horizontal="center" vertical="center"/>
    </xf>
    <xf numFmtId="0" fontId="2" fillId="0" borderId="0" xfId="83" applyFont="1" applyAlignment="1">
      <alignment horizontal="center" vertical="center"/>
    </xf>
    <xf numFmtId="0" fontId="0" fillId="0" borderId="0" xfId="83" applyFont="1" applyAlignment="1">
      <alignment vertical="center"/>
    </xf>
    <xf numFmtId="0" fontId="0" fillId="0" borderId="0" xfId="83" applyFont="1" applyAlignment="1">
      <alignment horizontal="center" vertical="center"/>
    </xf>
    <xf numFmtId="0" fontId="3" fillId="0" borderId="1" xfId="83" applyFont="1" applyBorder="1" applyAlignment="1">
      <alignment horizontal="center" vertical="center"/>
    </xf>
    <xf numFmtId="0" fontId="3" fillId="0" borderId="2" xfId="83" applyFont="1" applyBorder="1" applyAlignment="1">
      <alignment horizontal="center" vertical="center"/>
    </xf>
    <xf numFmtId="0" fontId="3" fillId="0" borderId="3" xfId="83" applyFont="1" applyBorder="1" applyAlignment="1">
      <alignment horizontal="center" vertical="center"/>
    </xf>
    <xf numFmtId="0" fontId="3" fillId="0" borderId="4" xfId="83" applyFont="1" applyBorder="1" applyAlignment="1">
      <alignment horizontal="center" vertical="center"/>
    </xf>
    <xf numFmtId="0" fontId="3" fillId="0" borderId="1" xfId="83" applyFont="1" applyBorder="1" applyAlignment="1">
      <alignment horizontal="center" vertical="center" wrapText="1"/>
    </xf>
    <xf numFmtId="0" fontId="3" fillId="0" borderId="5" xfId="83" applyFont="1" applyBorder="1" applyAlignment="1">
      <alignment horizontal="center" vertical="center"/>
    </xf>
    <xf numFmtId="0" fontId="0" fillId="0" borderId="2" xfId="83" applyFont="1" applyBorder="1" applyAlignment="1">
      <alignment horizontal="center" vertical="center" wrapText="1"/>
    </xf>
    <xf numFmtId="0" fontId="0" fillId="0" borderId="5" xfId="83" applyFont="1" applyBorder="1" applyAlignment="1">
      <alignment horizontal="center" vertical="center" wrapText="1"/>
    </xf>
    <xf numFmtId="0" fontId="0" fillId="0" borderId="3" xfId="83" applyFont="1" applyBorder="1" applyAlignment="1">
      <alignment horizontal="center" vertical="center" wrapText="1"/>
    </xf>
    <xf numFmtId="0" fontId="0" fillId="2" borderId="0" xfId="0" applyFill="1">
      <alignment vertical="center"/>
    </xf>
    <xf numFmtId="0" fontId="4" fillId="0" borderId="0" xfId="0" applyFont="1" applyAlignment="1">
      <alignment horizontal="centerContinuous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2" borderId="1" xfId="0" applyNumberFormat="1" applyFill="1" applyBorder="1" applyAlignment="1">
      <alignment horizontal="left" vertical="center" wrapText="1"/>
    </xf>
    <xf numFmtId="4" fontId="0" fillId="2" borderId="1" xfId="0" applyNumberFormat="1" applyFill="1" applyBorder="1" applyAlignment="1">
      <alignment horizontal="right" vertical="center" wrapText="1"/>
    </xf>
    <xf numFmtId="176" fontId="0" fillId="2" borderId="1" xfId="0" applyNumberFormat="1" applyFill="1" applyBorder="1" applyAlignment="1">
      <alignment horizontal="right" vertical="center" wrapText="1"/>
    </xf>
    <xf numFmtId="0" fontId="0" fillId="0" borderId="3" xfId="0" applyBorder="1" applyAlignment="1">
      <alignment horizontal="center" vertical="center"/>
    </xf>
    <xf numFmtId="177" fontId="0" fillId="2" borderId="1" xfId="0" applyNumberFormat="1" applyFill="1" applyBorder="1" applyAlignment="1">
      <alignment horizontal="right" vertical="center" wrapText="1"/>
    </xf>
    <xf numFmtId="0" fontId="0" fillId="0" borderId="1" xfId="0" applyBorder="1">
      <alignment vertical="center"/>
    </xf>
    <xf numFmtId="0" fontId="0" fillId="0" borderId="1" xfId="0" applyFill="1" applyBorder="1" applyAlignment="1">
      <alignment horizontal="center" vertical="center" wrapText="1"/>
    </xf>
    <xf numFmtId="2" fontId="5" fillId="0" borderId="0" xfId="116" applyNumberFormat="1" applyFont="1" applyFill="1" applyAlignment="1" applyProtection="1">
      <alignment horizontal="centerContinuous" vertical="center"/>
    </xf>
    <xf numFmtId="2" fontId="6" fillId="0" borderId="0" xfId="116" applyNumberFormat="1" applyFont="1" applyFill="1" applyAlignment="1" applyProtection="1">
      <alignment horizontal="centerContinuous" vertical="center"/>
    </xf>
    <xf numFmtId="2" fontId="7" fillId="0" borderId="0" xfId="116" applyNumberFormat="1" applyFont="1" applyFill="1" applyAlignment="1" applyProtection="1">
      <alignment horizontal="center" vertical="center"/>
    </xf>
    <xf numFmtId="2" fontId="8" fillId="0" borderId="0" xfId="116" applyNumberFormat="1" applyFont="1" applyFill="1" applyAlignment="1" applyProtection="1">
      <alignment horizontal="right" vertical="center"/>
    </xf>
    <xf numFmtId="0" fontId="8" fillId="2" borderId="7" xfId="109" applyFont="1" applyFill="1" applyBorder="1" applyAlignment="1">
      <alignment horizontal="left" vertical="center"/>
    </xf>
    <xf numFmtId="0" fontId="8" fillId="0" borderId="7" xfId="109" applyFont="1" applyFill="1" applyBorder="1" applyAlignment="1">
      <alignment horizontal="left" vertical="center"/>
    </xf>
    <xf numFmtId="178" fontId="7" fillId="0" borderId="0" xfId="116" applyNumberFormat="1" applyFont="1" applyFill="1" applyAlignment="1">
      <alignment horizontal="center" vertical="center"/>
    </xf>
    <xf numFmtId="178" fontId="8" fillId="0" borderId="7" xfId="116" applyNumberFormat="1" applyFont="1" applyFill="1" applyBorder="1" applyAlignment="1" applyProtection="1">
      <alignment horizontal="right" vertical="center"/>
    </xf>
    <xf numFmtId="49" fontId="8" fillId="0" borderId="1" xfId="116" applyNumberFormat="1" applyFont="1" applyFill="1" applyBorder="1" applyAlignment="1" applyProtection="1">
      <alignment horizontal="center" vertical="center" wrapText="1"/>
    </xf>
    <xf numFmtId="0" fontId="8" fillId="0" borderId="1" xfId="8" applyFont="1" applyBorder="1" applyAlignment="1">
      <alignment horizontal="center" vertical="center" wrapText="1"/>
    </xf>
    <xf numFmtId="178" fontId="8" fillId="0" borderId="1" xfId="116" applyNumberFormat="1" applyFont="1" applyFill="1" applyBorder="1" applyAlignment="1" applyProtection="1">
      <alignment horizontal="center" vertical="center" wrapText="1"/>
    </xf>
    <xf numFmtId="0" fontId="8" fillId="0" borderId="1" xfId="8" applyFont="1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left" vertical="center" wrapText="1"/>
    </xf>
    <xf numFmtId="176" fontId="0" fillId="2" borderId="1" xfId="0" applyNumberFormat="1" applyFill="1" applyBorder="1" applyAlignment="1">
      <alignment horizontal="right" vertical="center"/>
    </xf>
    <xf numFmtId="0" fontId="7" fillId="2" borderId="0" xfId="0" applyFont="1" applyFill="1">
      <alignment vertical="center"/>
    </xf>
    <xf numFmtId="0" fontId="7" fillId="0" borderId="0" xfId="0" applyFont="1">
      <alignment vertical="center"/>
    </xf>
    <xf numFmtId="0" fontId="5" fillId="0" borderId="0" xfId="102" applyFont="1" applyAlignment="1">
      <alignment horizontal="center"/>
    </xf>
    <xf numFmtId="0" fontId="9" fillId="0" borderId="0" xfId="102" applyAlignment="1">
      <alignment horizontal="centerContinuous"/>
    </xf>
    <xf numFmtId="0" fontId="5" fillId="0" borderId="0" xfId="102" applyFont="1" applyAlignment="1">
      <alignment horizontal="centerContinuous"/>
    </xf>
    <xf numFmtId="0" fontId="8" fillId="2" borderId="7" xfId="109" applyFont="1" applyFill="1" applyBorder="1" applyAlignment="1">
      <alignment vertical="center"/>
    </xf>
    <xf numFmtId="0" fontId="9" fillId="0" borderId="0" xfId="102" applyAlignment="1">
      <alignment vertical="center"/>
    </xf>
    <xf numFmtId="0" fontId="9" fillId="0" borderId="0" xfId="102">
      <alignment vertical="center"/>
    </xf>
    <xf numFmtId="0" fontId="10" fillId="0" borderId="1" xfId="102" applyNumberFormat="1" applyFont="1" applyFill="1" applyBorder="1" applyAlignment="1" applyProtection="1">
      <alignment horizontal="center" vertical="center"/>
    </xf>
    <xf numFmtId="0" fontId="10" fillId="0" borderId="3" xfId="102" applyNumberFormat="1" applyFont="1" applyFill="1" applyBorder="1" applyAlignment="1" applyProtection="1">
      <alignment horizontal="center" vertical="center"/>
    </xf>
    <xf numFmtId="0" fontId="10" fillId="0" borderId="1" xfId="102" applyFont="1" applyBorder="1" applyAlignment="1">
      <alignment horizontal="centerContinuous" vertical="center"/>
    </xf>
    <xf numFmtId="0" fontId="10" fillId="0" borderId="1" xfId="102" applyFont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left" vertical="center"/>
    </xf>
    <xf numFmtId="176" fontId="7" fillId="2" borderId="1" xfId="0" applyNumberFormat="1" applyFont="1" applyFill="1" applyBorder="1" applyAlignment="1">
      <alignment horizontal="right" vertical="center" wrapText="1"/>
    </xf>
    <xf numFmtId="0" fontId="10" fillId="0" borderId="0" xfId="102" applyNumberFormat="1" applyFont="1" applyFill="1" applyAlignment="1" applyProtection="1">
      <alignment horizontal="right"/>
    </xf>
    <xf numFmtId="0" fontId="10" fillId="0" borderId="0" xfId="102" applyFont="1" applyAlignment="1">
      <alignment horizontal="right"/>
    </xf>
    <xf numFmtId="0" fontId="6" fillId="0" borderId="0" xfId="101" applyFont="1" applyAlignment="1">
      <alignment horizontal="centerContinuous" vertical="center"/>
    </xf>
    <xf numFmtId="0" fontId="8" fillId="0" borderId="0" xfId="101" applyNumberFormat="1" applyFont="1" applyFill="1" applyAlignment="1" applyProtection="1">
      <alignment horizontal="right" vertical="center"/>
    </xf>
    <xf numFmtId="0" fontId="8" fillId="0" borderId="7" xfId="109" applyFont="1" applyFill="1" applyBorder="1" applyAlignment="1">
      <alignment horizontal="right" vertical="center"/>
    </xf>
    <xf numFmtId="0" fontId="8" fillId="0" borderId="1" xfId="101" applyNumberFormat="1" applyFont="1" applyFill="1" applyBorder="1" applyAlignment="1" applyProtection="1">
      <alignment horizontal="center" vertical="center"/>
    </xf>
    <xf numFmtId="0" fontId="8" fillId="0" borderId="3" xfId="101" applyFont="1" applyBorder="1" applyAlignment="1">
      <alignment horizontal="centerContinuous" vertical="center"/>
    </xf>
    <xf numFmtId="0" fontId="8" fillId="0" borderId="1" xfId="101" applyFont="1" applyBorder="1" applyAlignment="1">
      <alignment horizontal="centerContinuous" vertical="center"/>
    </xf>
    <xf numFmtId="0" fontId="8" fillId="0" borderId="1" xfId="101" applyFont="1" applyBorder="1" applyAlignment="1">
      <alignment horizontal="center" vertical="center"/>
    </xf>
    <xf numFmtId="0" fontId="8" fillId="0" borderId="1" xfId="101" applyFont="1" applyFill="1" applyBorder="1" applyAlignment="1">
      <alignment horizontal="center" vertical="center"/>
    </xf>
    <xf numFmtId="0" fontId="8" fillId="2" borderId="8" xfId="101" applyFont="1" applyFill="1" applyBorder="1">
      <alignment vertical="center"/>
    </xf>
    <xf numFmtId="176" fontId="7" fillId="2" borderId="1" xfId="101" applyNumberFormat="1" applyFont="1" applyFill="1" applyBorder="1" applyAlignment="1">
      <alignment horizontal="right" vertical="center"/>
    </xf>
    <xf numFmtId="0" fontId="7" fillId="2" borderId="1" xfId="101" applyFont="1" applyFill="1" applyBorder="1">
      <alignment vertical="center"/>
    </xf>
    <xf numFmtId="0" fontId="7" fillId="2" borderId="2" xfId="101" applyFont="1" applyFill="1" applyBorder="1">
      <alignment vertical="center"/>
    </xf>
    <xf numFmtId="0" fontId="5" fillId="0" borderId="0" xfId="100" applyFont="1" applyAlignment="1">
      <alignment horizontal="centerContinuous" vertical="center"/>
    </xf>
    <xf numFmtId="0" fontId="9" fillId="0" borderId="0" xfId="100">
      <alignment vertical="center"/>
    </xf>
    <xf numFmtId="0" fontId="10" fillId="0" borderId="1" xfId="100" applyNumberFormat="1" applyFont="1" applyFill="1" applyBorder="1" applyAlignment="1" applyProtection="1">
      <alignment horizontal="center" vertical="center"/>
    </xf>
    <xf numFmtId="0" fontId="10" fillId="0" borderId="2" xfId="100" applyNumberFormat="1" applyFont="1" applyFill="1" applyBorder="1" applyAlignment="1" applyProtection="1">
      <alignment horizontal="center" vertical="center" wrapText="1"/>
    </xf>
    <xf numFmtId="0" fontId="10" fillId="0" borderId="6" xfId="100" applyNumberFormat="1" applyFont="1" applyFill="1" applyBorder="1" applyAlignment="1" applyProtection="1">
      <alignment horizontal="center" vertical="center" wrapText="1"/>
    </xf>
    <xf numFmtId="0" fontId="10" fillId="0" borderId="2" xfId="100" applyNumberFormat="1" applyFont="1" applyFill="1" applyBorder="1" applyAlignment="1" applyProtection="1">
      <alignment horizontal="center" vertical="center"/>
    </xf>
    <xf numFmtId="0" fontId="10" fillId="0" borderId="5" xfId="100" applyNumberFormat="1" applyFont="1" applyFill="1" applyBorder="1" applyAlignment="1" applyProtection="1">
      <alignment horizontal="center" vertical="center"/>
    </xf>
    <xf numFmtId="0" fontId="10" fillId="0" borderId="4" xfId="100" applyNumberFormat="1" applyFont="1" applyFill="1" applyBorder="1" applyAlignment="1" applyProtection="1">
      <alignment horizontal="center" vertical="center" wrapText="1"/>
    </xf>
    <xf numFmtId="0" fontId="10" fillId="0" borderId="6" xfId="100" applyNumberFormat="1" applyFont="1" applyFill="1" applyBorder="1" applyAlignment="1" applyProtection="1">
      <alignment horizontal="center" vertical="center"/>
    </xf>
    <xf numFmtId="0" fontId="10" fillId="0" borderId="0" xfId="100" applyNumberFormat="1" applyFont="1" applyFill="1" applyAlignment="1" applyProtection="1">
      <alignment horizontal="right" vertical="center"/>
    </xf>
    <xf numFmtId="0" fontId="10" fillId="0" borderId="0" xfId="100" applyFont="1" applyAlignment="1">
      <alignment horizontal="right" vertical="center"/>
    </xf>
    <xf numFmtId="0" fontId="10" fillId="0" borderId="3" xfId="100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 wrapText="1"/>
    </xf>
    <xf numFmtId="0" fontId="5" fillId="0" borderId="0" xfId="111" applyFont="1" applyAlignment="1">
      <alignment horizontal="centerContinuous" vertical="center"/>
    </xf>
    <xf numFmtId="0" fontId="9" fillId="0" borderId="0" xfId="111">
      <alignment vertical="center"/>
    </xf>
    <xf numFmtId="0" fontId="10" fillId="0" borderId="6" xfId="111" applyNumberFormat="1" applyFont="1" applyFill="1" applyBorder="1" applyAlignment="1" applyProtection="1">
      <alignment horizontal="center" vertical="center"/>
    </xf>
    <xf numFmtId="0" fontId="10" fillId="0" borderId="2" xfId="111" applyNumberFormat="1" applyFont="1" applyFill="1" applyBorder="1" applyAlignment="1" applyProtection="1">
      <alignment horizontal="center" vertical="center"/>
    </xf>
    <xf numFmtId="0" fontId="10" fillId="0" borderId="5" xfId="111" applyNumberFormat="1" applyFont="1" applyFill="1" applyBorder="1" applyAlignment="1" applyProtection="1">
      <alignment horizontal="center" vertical="center"/>
    </xf>
    <xf numFmtId="0" fontId="10" fillId="0" borderId="4" xfId="111" applyNumberFormat="1" applyFont="1" applyFill="1" applyBorder="1" applyAlignment="1" applyProtection="1">
      <alignment horizontal="center" vertical="center"/>
    </xf>
    <xf numFmtId="0" fontId="10" fillId="0" borderId="1" xfId="111" applyNumberFormat="1" applyFont="1" applyFill="1" applyBorder="1" applyAlignment="1" applyProtection="1">
      <alignment horizontal="center" vertical="center"/>
    </xf>
    <xf numFmtId="0" fontId="10" fillId="0" borderId="2" xfId="111" applyNumberFormat="1" applyFont="1" applyFill="1" applyBorder="1" applyAlignment="1" applyProtection="1">
      <alignment horizontal="center" vertical="center" wrapText="1"/>
    </xf>
    <xf numFmtId="49" fontId="9" fillId="2" borderId="1" xfId="0" applyNumberFormat="1" applyFont="1" applyFill="1" applyBorder="1" applyAlignment="1">
      <alignment horizontal="left" vertical="center" wrapText="1"/>
    </xf>
    <xf numFmtId="3" fontId="9" fillId="2" borderId="1" xfId="0" applyNumberFormat="1" applyFont="1" applyFill="1" applyBorder="1" applyAlignment="1">
      <alignment horizontal="left" vertical="center" wrapText="1"/>
    </xf>
    <xf numFmtId="176" fontId="9" fillId="2" borderId="1" xfId="0" applyNumberFormat="1" applyFont="1" applyFill="1" applyBorder="1" applyAlignment="1">
      <alignment horizontal="right" vertical="center" wrapText="1"/>
    </xf>
    <xf numFmtId="0" fontId="9" fillId="0" borderId="0" xfId="0" applyFont="1">
      <alignment vertical="center"/>
    </xf>
    <xf numFmtId="0" fontId="9" fillId="0" borderId="0" xfId="0" applyFont="1" applyAlignment="1">
      <alignment vertical="center" wrapText="1"/>
    </xf>
    <xf numFmtId="0" fontId="10" fillId="0" borderId="0" xfId="111" applyNumberFormat="1" applyFont="1" applyFill="1" applyAlignment="1" applyProtection="1">
      <alignment horizontal="right" vertical="center"/>
    </xf>
    <xf numFmtId="0" fontId="10" fillId="0" borderId="0" xfId="111" applyFont="1" applyAlignment="1">
      <alignment horizontal="right" vertical="center"/>
    </xf>
    <xf numFmtId="0" fontId="10" fillId="0" borderId="3" xfId="111" applyNumberFormat="1" applyFont="1" applyFill="1" applyBorder="1" applyAlignment="1" applyProtection="1">
      <alignment horizontal="center" vertical="center"/>
    </xf>
    <xf numFmtId="0" fontId="10" fillId="0" borderId="1" xfId="111" applyNumberFormat="1" applyFont="1" applyFill="1" applyBorder="1" applyAlignment="1" applyProtection="1">
      <alignment horizontal="center" vertical="center" wrapText="1"/>
    </xf>
    <xf numFmtId="0" fontId="6" fillId="0" borderId="0" xfId="115" applyNumberFormat="1" applyFont="1" applyFill="1" applyAlignment="1" applyProtection="1">
      <alignment horizontal="centerContinuous" vertical="center"/>
    </xf>
    <xf numFmtId="0" fontId="7" fillId="0" borderId="0" xfId="99" applyFont="1">
      <alignment vertical="center"/>
    </xf>
    <xf numFmtId="0" fontId="7" fillId="0" borderId="0" xfId="99" applyFont="1" applyAlignment="1">
      <alignment vertical="center"/>
    </xf>
    <xf numFmtId="0" fontId="8" fillId="0" borderId="1" xfId="99" applyFont="1" applyFill="1" applyBorder="1" applyAlignment="1">
      <alignment horizontal="center" vertical="center" wrapText="1"/>
    </xf>
    <xf numFmtId="0" fontId="8" fillId="0" borderId="1" xfId="99" applyFont="1" applyBorder="1" applyAlignment="1">
      <alignment horizontal="center" vertical="center" wrapText="1"/>
    </xf>
    <xf numFmtId="0" fontId="8" fillId="0" borderId="2" xfId="99" applyFont="1" applyBorder="1" applyAlignment="1">
      <alignment horizontal="center" vertical="center" wrapText="1"/>
    </xf>
    <xf numFmtId="0" fontId="8" fillId="0" borderId="6" xfId="99" applyFont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left" vertical="center" wrapText="1"/>
    </xf>
    <xf numFmtId="4" fontId="9" fillId="2" borderId="1" xfId="0" applyNumberFormat="1" applyFont="1" applyFill="1" applyBorder="1" applyAlignment="1">
      <alignment horizontal="right" vertical="center" wrapText="1"/>
    </xf>
    <xf numFmtId="0" fontId="8" fillId="0" borderId="0" xfId="99" applyNumberFormat="1" applyFont="1" applyFill="1" applyAlignment="1" applyProtection="1">
      <alignment horizontal="right" vertical="center"/>
    </xf>
    <xf numFmtId="0" fontId="8" fillId="0" borderId="7" xfId="99" applyNumberFormat="1" applyFont="1" applyFill="1" applyBorder="1" applyAlignment="1" applyProtection="1">
      <alignment horizontal="right" vertical="center"/>
    </xf>
    <xf numFmtId="0" fontId="8" fillId="0" borderId="5" xfId="99" applyFont="1" applyBorder="1" applyAlignment="1">
      <alignment horizontal="center" vertical="center" wrapText="1"/>
    </xf>
    <xf numFmtId="0" fontId="8" fillId="0" borderId="3" xfId="99" applyFont="1" applyBorder="1" applyAlignment="1">
      <alignment horizontal="center" vertical="center" wrapText="1"/>
    </xf>
    <xf numFmtId="0" fontId="8" fillId="0" borderId="6" xfId="99" applyNumberFormat="1" applyFont="1" applyFill="1" applyBorder="1" applyAlignment="1" applyProtection="1">
      <alignment horizontal="center" vertical="center" wrapText="1"/>
    </xf>
    <xf numFmtId="177" fontId="9" fillId="2" borderId="1" xfId="0" applyNumberFormat="1" applyFont="1" applyFill="1" applyBorder="1" applyAlignment="1">
      <alignment horizontal="right" vertical="center" wrapText="1"/>
    </xf>
    <xf numFmtId="0" fontId="6" fillId="0" borderId="0" xfId="98" applyFont="1" applyAlignment="1">
      <alignment horizontal="center" vertical="center"/>
    </xf>
    <xf numFmtId="0" fontId="7" fillId="0" borderId="0" xfId="98" applyFont="1">
      <alignment vertical="center"/>
    </xf>
    <xf numFmtId="0" fontId="7" fillId="0" borderId="7" xfId="98" applyFont="1" applyBorder="1">
      <alignment vertical="center"/>
    </xf>
    <xf numFmtId="0" fontId="8" fillId="0" borderId="1" xfId="98" applyFont="1" applyFill="1" applyBorder="1" applyAlignment="1">
      <alignment horizontal="center" vertical="center"/>
    </xf>
    <xf numFmtId="0" fontId="8" fillId="0" borderId="1" xfId="98" applyFont="1" applyBorder="1" applyAlignment="1">
      <alignment horizontal="center" vertical="center"/>
    </xf>
    <xf numFmtId="0" fontId="8" fillId="0" borderId="2" xfId="98" applyFont="1" applyBorder="1" applyAlignment="1">
      <alignment horizontal="center" vertical="center"/>
    </xf>
    <xf numFmtId="0" fontId="8" fillId="0" borderId="5" xfId="98" applyFont="1" applyBorder="1" applyAlignment="1">
      <alignment horizontal="center" vertical="center"/>
    </xf>
    <xf numFmtId="0" fontId="8" fillId="0" borderId="6" xfId="98" applyFont="1" applyBorder="1" applyAlignment="1">
      <alignment horizontal="center" vertical="center"/>
    </xf>
    <xf numFmtId="0" fontId="8" fillId="0" borderId="6" xfId="98" applyFont="1" applyBorder="1" applyAlignment="1">
      <alignment horizontal="center" vertical="center" wrapText="1"/>
    </xf>
    <xf numFmtId="0" fontId="8" fillId="0" borderId="0" xfId="98" applyFont="1" applyAlignment="1">
      <alignment horizontal="right" vertical="center"/>
    </xf>
    <xf numFmtId="0" fontId="8" fillId="0" borderId="7" xfId="98" applyFont="1" applyBorder="1" applyAlignment="1">
      <alignment horizontal="right" vertical="center"/>
    </xf>
    <xf numFmtId="0" fontId="8" fillId="0" borderId="3" xfId="98" applyFont="1" applyBorder="1" applyAlignment="1">
      <alignment horizontal="center" vertical="center"/>
    </xf>
    <xf numFmtId="0" fontId="6" fillId="0" borderId="0" xfId="97" applyFont="1" applyAlignment="1">
      <alignment horizontal="center" vertical="center"/>
    </xf>
    <xf numFmtId="0" fontId="7" fillId="0" borderId="0" xfId="97" applyFont="1">
      <alignment vertical="center"/>
    </xf>
    <xf numFmtId="0" fontId="7" fillId="0" borderId="7" xfId="97" applyFont="1" applyBorder="1">
      <alignment vertical="center"/>
    </xf>
    <xf numFmtId="0" fontId="8" fillId="0" borderId="1" xfId="97" applyFont="1" applyFill="1" applyBorder="1" applyAlignment="1">
      <alignment horizontal="center" vertical="center"/>
    </xf>
    <xf numFmtId="0" fontId="8" fillId="0" borderId="1" xfId="97" applyFont="1" applyBorder="1" applyAlignment="1">
      <alignment horizontal="center" vertical="center"/>
    </xf>
    <xf numFmtId="0" fontId="8" fillId="0" borderId="2" xfId="97" applyFont="1" applyBorder="1" applyAlignment="1">
      <alignment horizontal="center" vertical="center"/>
    </xf>
    <xf numFmtId="0" fontId="8" fillId="0" borderId="5" xfId="97" applyFont="1" applyBorder="1" applyAlignment="1">
      <alignment horizontal="center" vertical="center"/>
    </xf>
    <xf numFmtId="0" fontId="8" fillId="0" borderId="6" xfId="97" applyFont="1" applyBorder="1" applyAlignment="1">
      <alignment horizontal="center" vertical="center"/>
    </xf>
    <xf numFmtId="0" fontId="8" fillId="0" borderId="6" xfId="97" applyFont="1" applyBorder="1" applyAlignment="1">
      <alignment horizontal="center" vertical="center" wrapText="1"/>
    </xf>
    <xf numFmtId="49" fontId="7" fillId="2" borderId="2" xfId="97" applyNumberFormat="1" applyFont="1" applyFill="1" applyBorder="1" applyAlignment="1">
      <alignment horizontal="left" vertical="center" wrapText="1"/>
    </xf>
    <xf numFmtId="0" fontId="7" fillId="2" borderId="2" xfId="97" applyNumberFormat="1" applyFont="1" applyFill="1" applyBorder="1" applyAlignment="1">
      <alignment horizontal="left" vertical="center" wrapText="1"/>
    </xf>
    <xf numFmtId="176" fontId="7" fillId="2" borderId="1" xfId="97" applyNumberFormat="1" applyFont="1" applyFill="1" applyBorder="1" applyAlignment="1">
      <alignment horizontal="right" vertical="center" wrapText="1"/>
    </xf>
    <xf numFmtId="176" fontId="7" fillId="2" borderId="5" xfId="97" applyNumberFormat="1" applyFont="1" applyFill="1" applyBorder="1" applyAlignment="1">
      <alignment horizontal="right" vertical="center" wrapText="1"/>
    </xf>
    <xf numFmtId="176" fontId="7" fillId="2" borderId="2" xfId="97" applyNumberFormat="1" applyFont="1" applyFill="1" applyBorder="1" applyAlignment="1">
      <alignment horizontal="right" vertical="center" wrapText="1"/>
    </xf>
    <xf numFmtId="0" fontId="8" fillId="0" borderId="0" xfId="97" applyFont="1" applyAlignment="1">
      <alignment horizontal="right" vertical="center"/>
    </xf>
    <xf numFmtId="0" fontId="8" fillId="0" borderId="7" xfId="97" applyFont="1" applyBorder="1" applyAlignment="1">
      <alignment horizontal="right" vertical="center"/>
    </xf>
    <xf numFmtId="0" fontId="8" fillId="0" borderId="3" xfId="97" applyFont="1" applyBorder="1" applyAlignment="1">
      <alignment horizontal="center" vertical="center"/>
    </xf>
    <xf numFmtId="0" fontId="6" fillId="0" borderId="0" xfId="114" applyNumberFormat="1" applyFont="1" applyFill="1" applyAlignment="1" applyProtection="1">
      <alignment horizontal="centerContinuous" vertical="center"/>
    </xf>
    <xf numFmtId="0" fontId="2" fillId="0" borderId="0" xfId="114" applyNumberFormat="1" applyFont="1" applyFill="1" applyAlignment="1" applyProtection="1">
      <alignment horizontal="centerContinuous" vertical="center"/>
    </xf>
    <xf numFmtId="0" fontId="8" fillId="0" borderId="0" xfId="114" applyNumberFormat="1" applyFont="1" applyFill="1" applyAlignment="1" applyProtection="1">
      <alignment horizontal="centerContinuous" vertical="center"/>
    </xf>
    <xf numFmtId="0" fontId="7" fillId="0" borderId="0" xfId="114" applyNumberFormat="1" applyFont="1" applyFill="1" applyAlignment="1" applyProtection="1">
      <alignment horizontal="centerContinuous" vertical="center"/>
    </xf>
    <xf numFmtId="0" fontId="7" fillId="0" borderId="7" xfId="96" applyFont="1" applyBorder="1" applyAlignment="1">
      <alignment vertical="center"/>
    </xf>
    <xf numFmtId="0" fontId="7" fillId="0" borderId="7" xfId="96" applyFont="1" applyBorder="1">
      <alignment vertical="center"/>
    </xf>
    <xf numFmtId="0" fontId="8" fillId="0" borderId="1" xfId="96" applyFont="1" applyFill="1" applyBorder="1" applyAlignment="1">
      <alignment horizontal="center" vertical="center"/>
    </xf>
    <xf numFmtId="0" fontId="8" fillId="0" borderId="2" xfId="96" applyFont="1" applyBorder="1" applyAlignment="1">
      <alignment horizontal="center" vertical="center"/>
    </xf>
    <xf numFmtId="0" fontId="8" fillId="0" borderId="5" xfId="96" applyFont="1" applyBorder="1" applyAlignment="1">
      <alignment horizontal="center" vertical="center"/>
    </xf>
    <xf numFmtId="0" fontId="8" fillId="0" borderId="1" xfId="96" applyFont="1" applyBorder="1" applyAlignment="1">
      <alignment horizontal="center" vertical="center"/>
    </xf>
    <xf numFmtId="0" fontId="8" fillId="0" borderId="1" xfId="96" applyFont="1" applyBorder="1" applyAlignment="1">
      <alignment horizontal="center" vertical="center" wrapText="1"/>
    </xf>
    <xf numFmtId="0" fontId="8" fillId="0" borderId="0" xfId="114" applyNumberFormat="1" applyFont="1" applyFill="1" applyAlignment="1" applyProtection="1">
      <alignment horizontal="right" vertical="center"/>
    </xf>
    <xf numFmtId="0" fontId="8" fillId="0" borderId="7" xfId="96" applyFont="1" applyBorder="1" applyAlignment="1">
      <alignment horizontal="right" vertical="center"/>
    </xf>
    <xf numFmtId="0" fontId="8" fillId="0" borderId="3" xfId="96" applyFont="1" applyBorder="1" applyAlignment="1">
      <alignment horizontal="center" vertical="center"/>
    </xf>
    <xf numFmtId="0" fontId="5" fillId="0" borderId="0" xfId="95" applyFont="1" applyAlignment="1">
      <alignment horizontal="center" vertical="center"/>
    </xf>
    <xf numFmtId="0" fontId="8" fillId="0" borderId="0" xfId="95" applyFont="1" applyAlignment="1">
      <alignment horizontal="right" vertical="center"/>
    </xf>
    <xf numFmtId="49" fontId="8" fillId="0" borderId="1" xfId="95" applyNumberFormat="1" applyFont="1" applyBorder="1" applyAlignment="1">
      <alignment horizontal="center" vertical="center"/>
    </xf>
    <xf numFmtId="0" fontId="8" fillId="0" borderId="6" xfId="95" applyFont="1" applyBorder="1" applyAlignment="1">
      <alignment horizontal="center" vertical="center"/>
    </xf>
    <xf numFmtId="0" fontId="8" fillId="0" borderId="1" xfId="95" applyFont="1" applyBorder="1" applyAlignment="1">
      <alignment horizontal="center" vertical="center"/>
    </xf>
    <xf numFmtId="0" fontId="8" fillId="0" borderId="4" xfId="95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6" fillId="0" borderId="0" xfId="110" applyFont="1" applyAlignment="1">
      <alignment horizontal="centerContinuous" vertical="center"/>
    </xf>
    <xf numFmtId="0" fontId="7" fillId="0" borderId="0" xfId="110" applyFont="1">
      <alignment vertical="center"/>
    </xf>
    <xf numFmtId="0" fontId="8" fillId="0" borderId="0" xfId="110" applyFont="1" applyAlignment="1">
      <alignment horizontal="right" vertical="center"/>
    </xf>
    <xf numFmtId="0" fontId="7" fillId="0" borderId="7" xfId="110" applyFont="1" applyBorder="1">
      <alignment vertical="center"/>
    </xf>
    <xf numFmtId="0" fontId="7" fillId="0" borderId="7" xfId="110" applyFont="1" applyBorder="1" applyAlignment="1">
      <alignment horizontal="right" vertical="center"/>
    </xf>
    <xf numFmtId="0" fontId="8" fillId="0" borderId="7" xfId="110" applyFont="1" applyBorder="1" applyAlignment="1">
      <alignment horizontal="right" vertical="center"/>
    </xf>
    <xf numFmtId="0" fontId="8" fillId="0" borderId="1" xfId="110" applyFont="1" applyFill="1" applyBorder="1" applyAlignment="1">
      <alignment horizontal="center" vertical="center"/>
    </xf>
    <xf numFmtId="0" fontId="8" fillId="0" borderId="1" xfId="110" applyFont="1" applyBorder="1" applyAlignment="1">
      <alignment horizontal="center" vertical="center"/>
    </xf>
    <xf numFmtId="0" fontId="8" fillId="0" borderId="2" xfId="110" applyFont="1" applyBorder="1" applyAlignment="1">
      <alignment horizontal="centerContinuous" vertical="center" wrapText="1"/>
    </xf>
    <xf numFmtId="0" fontId="8" fillId="0" borderId="5" xfId="110" applyFont="1" applyBorder="1" applyAlignment="1">
      <alignment horizontal="centerContinuous" vertical="center" wrapText="1"/>
    </xf>
    <xf numFmtId="0" fontId="8" fillId="0" borderId="3" xfId="110" applyFont="1" applyBorder="1" applyAlignment="1">
      <alignment horizontal="centerContinuous" vertical="center" wrapText="1"/>
    </xf>
    <xf numFmtId="0" fontId="8" fillId="0" borderId="6" xfId="110" applyFont="1" applyBorder="1" applyAlignment="1">
      <alignment horizontal="center" vertical="center" wrapText="1"/>
    </xf>
    <xf numFmtId="0" fontId="8" fillId="0" borderId="1" xfId="110" applyFont="1" applyBorder="1" applyAlignment="1">
      <alignment horizontal="center" vertical="center" wrapText="1"/>
    </xf>
    <xf numFmtId="176" fontId="0" fillId="2" borderId="1" xfId="109" applyNumberFormat="1" applyFont="1" applyFill="1" applyBorder="1" applyAlignment="1" applyProtection="1">
      <alignment horizontal="right" vertical="center" wrapText="1"/>
    </xf>
    <xf numFmtId="0" fontId="6" fillId="0" borderId="0" xfId="108" applyFont="1" applyAlignment="1">
      <alignment horizontal="center" vertical="center"/>
    </xf>
    <xf numFmtId="0" fontId="7" fillId="0" borderId="0" xfId="108" applyFont="1">
      <alignment vertical="center"/>
    </xf>
    <xf numFmtId="0" fontId="7" fillId="0" borderId="7" xfId="108" applyFont="1" applyBorder="1">
      <alignment vertical="center"/>
    </xf>
    <xf numFmtId="0" fontId="8" fillId="0" borderId="1" xfId="108" applyFont="1" applyFill="1" applyBorder="1" applyAlignment="1">
      <alignment horizontal="center" vertical="center"/>
    </xf>
    <xf numFmtId="0" fontId="8" fillId="0" borderId="1" xfId="108" applyFont="1" applyBorder="1" applyAlignment="1">
      <alignment horizontal="center" vertical="center"/>
    </xf>
    <xf numFmtId="0" fontId="8" fillId="0" borderId="2" xfId="108" applyFont="1" applyBorder="1" applyAlignment="1">
      <alignment horizontal="center" vertical="center"/>
    </xf>
    <xf numFmtId="0" fontId="8" fillId="0" borderId="5" xfId="108" applyFont="1" applyBorder="1" applyAlignment="1">
      <alignment horizontal="center" vertical="center"/>
    </xf>
    <xf numFmtId="0" fontId="8" fillId="0" borderId="6" xfId="108" applyFont="1" applyBorder="1" applyAlignment="1">
      <alignment horizontal="center" vertical="center"/>
    </xf>
    <xf numFmtId="0" fontId="8" fillId="0" borderId="6" xfId="108" applyFont="1" applyBorder="1" applyAlignment="1">
      <alignment horizontal="center" vertical="center" wrapText="1"/>
    </xf>
    <xf numFmtId="0" fontId="8" fillId="0" borderId="0" xfId="108" applyFont="1" applyAlignment="1">
      <alignment horizontal="right" vertical="center"/>
    </xf>
    <xf numFmtId="0" fontId="8" fillId="0" borderId="7" xfId="108" applyFont="1" applyBorder="1" applyAlignment="1">
      <alignment horizontal="right" vertical="center"/>
    </xf>
    <xf numFmtId="0" fontId="8" fillId="0" borderId="3" xfId="108" applyFont="1" applyBorder="1" applyAlignment="1">
      <alignment horizontal="center" vertical="center"/>
    </xf>
    <xf numFmtId="0" fontId="6" fillId="0" borderId="0" xfId="106" applyFont="1" applyAlignment="1">
      <alignment horizontal="center" vertical="center"/>
    </xf>
    <xf numFmtId="0" fontId="7" fillId="0" borderId="0" xfId="106" applyFont="1">
      <alignment vertical="center"/>
    </xf>
    <xf numFmtId="0" fontId="7" fillId="0" borderId="7" xfId="106" applyFont="1" applyBorder="1">
      <alignment vertical="center"/>
    </xf>
    <xf numFmtId="0" fontId="8" fillId="0" borderId="1" xfId="106" applyFont="1" applyFill="1" applyBorder="1" applyAlignment="1">
      <alignment horizontal="center" vertical="center"/>
    </xf>
    <xf numFmtId="0" fontId="8" fillId="0" borderId="1" xfId="106" applyFont="1" applyBorder="1" applyAlignment="1">
      <alignment horizontal="center" vertical="center"/>
    </xf>
    <xf numFmtId="0" fontId="8" fillId="0" borderId="2" xfId="106" applyFont="1" applyBorder="1" applyAlignment="1">
      <alignment horizontal="center" vertical="center"/>
    </xf>
    <xf numFmtId="0" fontId="8" fillId="0" borderId="5" xfId="106" applyFont="1" applyBorder="1" applyAlignment="1">
      <alignment horizontal="center" vertical="center"/>
    </xf>
    <xf numFmtId="0" fontId="8" fillId="0" borderId="6" xfId="106" applyFont="1" applyBorder="1" applyAlignment="1">
      <alignment horizontal="center" vertical="center"/>
    </xf>
    <xf numFmtId="0" fontId="8" fillId="0" borderId="6" xfId="106" applyFont="1" applyBorder="1" applyAlignment="1">
      <alignment horizontal="center" vertical="center" wrapText="1"/>
    </xf>
    <xf numFmtId="0" fontId="8" fillId="0" borderId="0" xfId="106" applyFont="1" applyAlignment="1">
      <alignment horizontal="right" vertical="center"/>
    </xf>
    <xf numFmtId="0" fontId="8" fillId="0" borderId="7" xfId="106" applyFont="1" applyBorder="1" applyAlignment="1">
      <alignment horizontal="right" vertical="center"/>
    </xf>
    <xf numFmtId="0" fontId="8" fillId="0" borderId="3" xfId="106" applyFont="1" applyBorder="1" applyAlignment="1">
      <alignment horizontal="center" vertical="center"/>
    </xf>
    <xf numFmtId="0" fontId="6" fillId="0" borderId="0" xfId="105" applyFont="1" applyAlignment="1">
      <alignment horizontal="centerContinuous" vertical="center"/>
    </xf>
    <xf numFmtId="0" fontId="7" fillId="0" borderId="0" xfId="105" applyFont="1">
      <alignment vertical="center"/>
    </xf>
    <xf numFmtId="0" fontId="7" fillId="0" borderId="7" xfId="105" applyFont="1" applyBorder="1">
      <alignment vertical="center"/>
    </xf>
    <xf numFmtId="0" fontId="8" fillId="0" borderId="1" xfId="105" applyFont="1" applyFill="1" applyBorder="1" applyAlignment="1">
      <alignment horizontal="center" vertical="center" wrapText="1"/>
    </xf>
    <xf numFmtId="0" fontId="8" fillId="0" borderId="2" xfId="105" applyNumberFormat="1" applyFont="1" applyFill="1" applyBorder="1" applyAlignment="1" applyProtection="1">
      <alignment horizontal="centerContinuous" vertical="center"/>
    </xf>
    <xf numFmtId="0" fontId="8" fillId="0" borderId="5" xfId="105" applyNumberFormat="1" applyFont="1" applyFill="1" applyBorder="1" applyAlignment="1" applyProtection="1">
      <alignment horizontal="centerContinuous" vertical="center"/>
    </xf>
    <xf numFmtId="0" fontId="8" fillId="0" borderId="5" xfId="105" applyFont="1" applyBorder="1" applyAlignment="1">
      <alignment horizontal="centerContinuous" vertical="center"/>
    </xf>
    <xf numFmtId="0" fontId="8" fillId="0" borderId="4" xfId="105" applyFont="1" applyFill="1" applyBorder="1" applyAlignment="1">
      <alignment horizontal="center" vertical="center" wrapText="1"/>
    </xf>
    <xf numFmtId="0" fontId="8" fillId="0" borderId="4" xfId="105" applyFont="1" applyBorder="1" applyAlignment="1">
      <alignment horizontal="center" vertical="center" wrapText="1"/>
    </xf>
    <xf numFmtId="0" fontId="8" fillId="0" borderId="1" xfId="105" applyFont="1" applyBorder="1" applyAlignment="1">
      <alignment horizontal="center" vertical="center" wrapText="1"/>
    </xf>
    <xf numFmtId="0" fontId="8" fillId="0" borderId="0" xfId="105" applyFont="1" applyAlignment="1">
      <alignment horizontal="right" vertical="center"/>
    </xf>
    <xf numFmtId="0" fontId="8" fillId="0" borderId="7" xfId="105" applyFont="1" applyBorder="1" applyAlignment="1">
      <alignment horizontal="right" vertical="center"/>
    </xf>
    <xf numFmtId="0" fontId="8" fillId="0" borderId="3" xfId="105" applyNumberFormat="1" applyFont="1" applyFill="1" applyBorder="1" applyAlignment="1" applyProtection="1">
      <alignment horizontal="centerContinuous" vertical="center"/>
    </xf>
    <xf numFmtId="0" fontId="6" fillId="0" borderId="0" xfId="119" applyNumberFormat="1" applyFont="1" applyFill="1" applyAlignment="1" applyProtection="1">
      <alignment horizontal="center" vertical="center"/>
    </xf>
    <xf numFmtId="0" fontId="6" fillId="0" borderId="0" xfId="119" applyNumberFormat="1" applyFont="1" applyFill="1" applyAlignment="1" applyProtection="1">
      <alignment vertical="center"/>
    </xf>
    <xf numFmtId="0" fontId="7" fillId="0" borderId="7" xfId="104" applyFont="1" applyBorder="1">
      <alignment vertical="center"/>
    </xf>
    <xf numFmtId="0" fontId="7" fillId="0" borderId="0" xfId="104" applyFont="1">
      <alignment vertical="center"/>
    </xf>
    <xf numFmtId="0" fontId="8" fillId="0" borderId="1" xfId="104" applyFont="1" applyFill="1" applyBorder="1" applyAlignment="1">
      <alignment horizontal="center" vertical="center"/>
    </xf>
    <xf numFmtId="0" fontId="8" fillId="0" borderId="1" xfId="104" applyFont="1" applyBorder="1" applyAlignment="1">
      <alignment horizontal="center" vertical="center"/>
    </xf>
    <xf numFmtId="0" fontId="8" fillId="0" borderId="2" xfId="104" applyFont="1" applyBorder="1" applyAlignment="1">
      <alignment horizontal="center" vertical="center" wrapText="1"/>
    </xf>
    <xf numFmtId="0" fontId="8" fillId="0" borderId="5" xfId="104" applyFont="1" applyBorder="1" applyAlignment="1">
      <alignment horizontal="center" vertical="center" wrapText="1"/>
    </xf>
    <xf numFmtId="0" fontId="8" fillId="0" borderId="6" xfId="104" applyFont="1" applyBorder="1" applyAlignment="1">
      <alignment horizontal="center" vertical="center" wrapText="1"/>
    </xf>
    <xf numFmtId="0" fontId="8" fillId="0" borderId="1" xfId="104" applyFont="1" applyBorder="1" applyAlignment="1">
      <alignment horizontal="center" vertical="center" wrapText="1"/>
    </xf>
    <xf numFmtId="0" fontId="8" fillId="0" borderId="0" xfId="119" applyNumberFormat="1" applyFont="1" applyFill="1" applyAlignment="1" applyProtection="1">
      <alignment horizontal="right" vertical="center"/>
    </xf>
    <xf numFmtId="0" fontId="8" fillId="0" borderId="7" xfId="104" applyFont="1" applyBorder="1" applyAlignment="1">
      <alignment vertical="center"/>
    </xf>
    <xf numFmtId="0" fontId="8" fillId="0" borderId="7" xfId="104" applyFont="1" applyBorder="1" applyAlignment="1">
      <alignment horizontal="right" vertical="center"/>
    </xf>
    <xf numFmtId="0" fontId="8" fillId="0" borderId="3" xfId="104" applyFont="1" applyBorder="1" applyAlignment="1">
      <alignment horizontal="center" vertical="center" wrapText="1"/>
    </xf>
    <xf numFmtId="0" fontId="6" fillId="0" borderId="0" xfId="70" applyNumberFormat="1" applyFont="1" applyFill="1" applyAlignment="1" applyProtection="1">
      <alignment horizontal="centerContinuous" vertical="center"/>
    </xf>
    <xf numFmtId="0" fontId="7" fillId="0" borderId="0" xfId="103" applyFont="1">
      <alignment vertical="center"/>
    </xf>
    <xf numFmtId="0" fontId="7" fillId="0" borderId="7" xfId="103" applyFont="1" applyBorder="1">
      <alignment vertical="center"/>
    </xf>
    <xf numFmtId="0" fontId="8" fillId="0" borderId="1" xfId="103" applyFont="1" applyFill="1" applyBorder="1" applyAlignment="1">
      <alignment horizontal="center" vertical="center" wrapText="1"/>
    </xf>
    <xf numFmtId="0" fontId="8" fillId="0" borderId="1" xfId="103" applyFont="1" applyFill="1" applyBorder="1" applyAlignment="1">
      <alignment horizontal="center" vertical="center"/>
    </xf>
    <xf numFmtId="0" fontId="8" fillId="0" borderId="1" xfId="103" applyFont="1" applyBorder="1" applyAlignment="1">
      <alignment horizontal="center" vertical="center"/>
    </xf>
    <xf numFmtId="0" fontId="8" fillId="0" borderId="2" xfId="103" applyNumberFormat="1" applyFont="1" applyFill="1" applyBorder="1" applyAlignment="1" applyProtection="1">
      <alignment horizontal="centerContinuous" vertical="center"/>
    </xf>
    <xf numFmtId="0" fontId="8" fillId="0" borderId="5" xfId="103" applyNumberFormat="1" applyFont="1" applyFill="1" applyBorder="1" applyAlignment="1" applyProtection="1">
      <alignment horizontal="centerContinuous" vertical="center"/>
    </xf>
    <xf numFmtId="0" fontId="8" fillId="0" borderId="4" xfId="103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/>
    </xf>
    <xf numFmtId="0" fontId="8" fillId="0" borderId="0" xfId="103" applyFont="1" applyAlignment="1">
      <alignment horizontal="right" vertical="center"/>
    </xf>
    <xf numFmtId="0" fontId="8" fillId="0" borderId="7" xfId="103" applyFont="1" applyBorder="1" applyAlignment="1">
      <alignment horizontal="right" vertical="center"/>
    </xf>
    <xf numFmtId="0" fontId="8" fillId="0" borderId="3" xfId="103" applyNumberFormat="1" applyFont="1" applyFill="1" applyBorder="1" applyAlignment="1" applyProtection="1">
      <alignment horizontal="centerContinuous" vertical="center"/>
    </xf>
    <xf numFmtId="0" fontId="6" fillId="0" borderId="0" xfId="118" applyNumberFormat="1" applyFont="1" applyFill="1" applyAlignment="1" applyProtection="1">
      <alignment horizontal="centerContinuous" vertical="center"/>
    </xf>
    <xf numFmtId="0" fontId="7" fillId="0" borderId="0" xfId="28" applyFont="1">
      <alignment vertical="center"/>
    </xf>
    <xf numFmtId="0" fontId="7" fillId="0" borderId="7" xfId="28" applyFont="1" applyBorder="1">
      <alignment vertical="center"/>
    </xf>
    <xf numFmtId="0" fontId="8" fillId="0" borderId="1" xfId="28" applyFont="1" applyFill="1" applyBorder="1" applyAlignment="1">
      <alignment horizontal="center" vertical="center" wrapText="1"/>
    </xf>
    <xf numFmtId="0" fontId="8" fillId="0" borderId="1" xfId="28" applyFont="1" applyFill="1" applyBorder="1" applyAlignment="1">
      <alignment horizontal="center" vertical="center"/>
    </xf>
    <xf numFmtId="0" fontId="8" fillId="0" borderId="1" xfId="28" applyFont="1" applyBorder="1" applyAlignment="1">
      <alignment horizontal="center" vertical="center"/>
    </xf>
    <xf numFmtId="0" fontId="8" fillId="0" borderId="2" xfId="28" applyNumberFormat="1" applyFont="1" applyFill="1" applyBorder="1" applyAlignment="1" applyProtection="1">
      <alignment horizontal="centerContinuous" vertical="center"/>
    </xf>
    <xf numFmtId="0" fontId="8" fillId="0" borderId="5" xfId="28" applyNumberFormat="1" applyFont="1" applyFill="1" applyBorder="1" applyAlignment="1" applyProtection="1">
      <alignment horizontal="centerContinuous" vertical="center"/>
    </xf>
    <xf numFmtId="0" fontId="8" fillId="0" borderId="4" xfId="28" applyFont="1" applyFill="1" applyBorder="1" applyAlignment="1">
      <alignment horizontal="center" vertical="center" wrapText="1"/>
    </xf>
    <xf numFmtId="0" fontId="8" fillId="0" borderId="4" xfId="28" applyFont="1" applyBorder="1" applyAlignment="1">
      <alignment horizontal="center" vertical="center" wrapText="1"/>
    </xf>
    <xf numFmtId="176" fontId="0" fillId="2" borderId="1" xfId="0" applyNumberFormat="1" applyFont="1" applyFill="1" applyBorder="1" applyAlignment="1">
      <alignment horizontal="right" vertical="center" wrapText="1"/>
    </xf>
    <xf numFmtId="0" fontId="9" fillId="0" borderId="0" xfId="28" applyAlignment="1">
      <alignment horizontal="centerContinuous" vertical="center"/>
    </xf>
    <xf numFmtId="0" fontId="10" fillId="0" borderId="0" xfId="28" applyFont="1" applyAlignment="1">
      <alignment horizontal="right" vertical="center"/>
    </xf>
    <xf numFmtId="0" fontId="8" fillId="0" borderId="0" xfId="28" applyFont="1" applyAlignment="1">
      <alignment horizontal="right" vertical="center"/>
    </xf>
    <xf numFmtId="0" fontId="8" fillId="0" borderId="7" xfId="28" applyFont="1" applyBorder="1" applyAlignment="1">
      <alignment horizontal="right" vertical="center"/>
    </xf>
    <xf numFmtId="0" fontId="8" fillId="0" borderId="3" xfId="28" applyFont="1" applyBorder="1" applyAlignment="1">
      <alignment horizontal="centerContinuous" vertical="center"/>
    </xf>
    <xf numFmtId="0" fontId="8" fillId="0" borderId="1" xfId="28" applyFont="1" applyBorder="1" applyAlignment="1">
      <alignment horizontal="center" vertical="center" wrapText="1"/>
    </xf>
    <xf numFmtId="0" fontId="9" fillId="2" borderId="0" xfId="0" applyFont="1" applyFill="1">
      <alignment vertical="center"/>
    </xf>
    <xf numFmtId="0" fontId="9" fillId="0" borderId="0" xfId="0" applyFont="1">
      <alignment vertical="center"/>
    </xf>
    <xf numFmtId="0" fontId="6" fillId="0" borderId="0" xfId="117" applyNumberFormat="1" applyFont="1" applyFill="1" applyAlignment="1" applyProtection="1">
      <alignment horizontal="centerContinuous" vertical="center"/>
    </xf>
    <xf numFmtId="0" fontId="9" fillId="0" borderId="0" xfId="31" applyAlignment="1">
      <alignment horizontal="centerContinuous" vertical="center"/>
    </xf>
    <xf numFmtId="0" fontId="7" fillId="0" borderId="0" xfId="31" applyFont="1">
      <alignment vertical="center"/>
    </xf>
    <xf numFmtId="0" fontId="9" fillId="0" borderId="0" xfId="31">
      <alignment vertical="center"/>
    </xf>
    <xf numFmtId="0" fontId="8" fillId="0" borderId="1" xfId="31" applyFont="1" applyFill="1" applyBorder="1" applyAlignment="1">
      <alignment horizontal="center" vertical="center" wrapText="1"/>
    </xf>
    <xf numFmtId="0" fontId="8" fillId="0" borderId="2" xfId="31" applyNumberFormat="1" applyFont="1" applyFill="1" applyBorder="1" applyAlignment="1" applyProtection="1">
      <alignment horizontal="centerContinuous" vertical="center"/>
    </xf>
    <xf numFmtId="0" fontId="8" fillId="0" borderId="5" xfId="31" applyNumberFormat="1" applyFont="1" applyFill="1" applyBorder="1" applyAlignment="1" applyProtection="1">
      <alignment horizontal="centerContinuous" vertical="center"/>
    </xf>
    <xf numFmtId="0" fontId="8" fillId="0" borderId="5" xfId="31" applyFont="1" applyBorder="1" applyAlignment="1">
      <alignment horizontal="centerContinuous" vertical="center"/>
    </xf>
    <xf numFmtId="0" fontId="8" fillId="0" borderId="4" xfId="31" applyFont="1" applyFill="1" applyBorder="1" applyAlignment="1">
      <alignment horizontal="center" vertical="center" wrapText="1"/>
    </xf>
    <xf numFmtId="0" fontId="8" fillId="0" borderId="4" xfId="31" applyFont="1" applyBorder="1" applyAlignment="1">
      <alignment horizontal="center" vertical="center" wrapText="1"/>
    </xf>
    <xf numFmtId="0" fontId="8" fillId="0" borderId="1" xfId="31" applyFont="1" applyBorder="1" applyAlignment="1">
      <alignment vertical="center" wrapText="1"/>
    </xf>
    <xf numFmtId="49" fontId="9" fillId="2" borderId="1" xfId="0" applyNumberFormat="1" applyFont="1" applyFill="1" applyBorder="1" applyAlignment="1">
      <alignment vertical="center" wrapText="1"/>
    </xf>
    <xf numFmtId="176" fontId="9" fillId="2" borderId="1" xfId="0" applyNumberFormat="1" applyFont="1" applyFill="1" applyBorder="1" applyAlignment="1">
      <alignment horizontal="right" vertical="center" wrapText="1"/>
    </xf>
    <xf numFmtId="0" fontId="8" fillId="0" borderId="0" xfId="31" applyFont="1" applyAlignment="1">
      <alignment horizontal="right" vertical="center"/>
    </xf>
    <xf numFmtId="0" fontId="8" fillId="0" borderId="7" xfId="31" applyFont="1" applyBorder="1" applyAlignment="1">
      <alignment horizontal="right" vertical="center"/>
    </xf>
    <xf numFmtId="0" fontId="8" fillId="0" borderId="3" xfId="31" applyNumberFormat="1" applyFont="1" applyFill="1" applyBorder="1" applyAlignment="1" applyProtection="1">
      <alignment horizontal="centerContinuous" vertical="center"/>
    </xf>
    <xf numFmtId="0" fontId="11" fillId="0" borderId="0" xfId="0" applyFont="1">
      <alignment vertical="center"/>
    </xf>
    <xf numFmtId="0" fontId="6" fillId="0" borderId="0" xfId="109" applyNumberFormat="1" applyFont="1" applyFill="1" applyAlignment="1" applyProtection="1">
      <alignment horizontal="center" vertical="center"/>
    </xf>
    <xf numFmtId="0" fontId="7" fillId="0" borderId="0" xfId="109" applyFont="1" applyFill="1" applyAlignment="1">
      <alignment horizontal="center" vertical="center"/>
    </xf>
    <xf numFmtId="178" fontId="8" fillId="0" borderId="0" xfId="109" applyNumberFormat="1" applyFont="1" applyFill="1" applyAlignment="1" applyProtection="1">
      <alignment horizontal="right" vertical="center"/>
    </xf>
    <xf numFmtId="178" fontId="7" fillId="0" borderId="7" xfId="109" applyNumberFormat="1" applyFont="1" applyFill="1" applyBorder="1" applyAlignment="1">
      <alignment horizontal="center" vertical="center"/>
    </xf>
    <xf numFmtId="0" fontId="7" fillId="0" borderId="7" xfId="109" applyFont="1" applyFill="1" applyBorder="1" applyAlignment="1">
      <alignment horizontal="center" vertical="center"/>
    </xf>
    <xf numFmtId="0" fontId="8" fillId="0" borderId="1" xfId="109" applyNumberFormat="1" applyFont="1" applyFill="1" applyBorder="1" applyAlignment="1" applyProtection="1">
      <alignment horizontal="centerContinuous" vertical="center"/>
    </xf>
    <xf numFmtId="0" fontId="0" fillId="0" borderId="0" xfId="0" applyFont="1">
      <alignment vertical="center"/>
    </xf>
    <xf numFmtId="0" fontId="8" fillId="0" borderId="1" xfId="109" applyNumberFormat="1" applyFont="1" applyFill="1" applyBorder="1" applyAlignment="1" applyProtection="1">
      <alignment horizontal="center" vertical="center"/>
    </xf>
    <xf numFmtId="178" fontId="8" fillId="0" borderId="6" xfId="109" applyNumberFormat="1" applyFont="1" applyFill="1" applyBorder="1" applyAlignment="1" applyProtection="1">
      <alignment horizontal="center" vertical="center"/>
    </xf>
    <xf numFmtId="178" fontId="8" fillId="0" borderId="1" xfId="109" applyNumberFormat="1" applyFont="1" applyFill="1" applyBorder="1" applyAlignment="1" applyProtection="1">
      <alignment horizontal="center" vertical="center"/>
    </xf>
    <xf numFmtId="49" fontId="7" fillId="2" borderId="2" xfId="109" applyNumberFormat="1" applyFont="1" applyFill="1" applyBorder="1" applyAlignment="1" applyProtection="1">
      <alignment vertical="center"/>
    </xf>
    <xf numFmtId="4" fontId="7" fillId="2" borderId="1" xfId="36" applyNumberFormat="1" applyFont="1" applyFill="1" applyBorder="1" applyAlignment="1" applyProtection="1">
      <alignment horizontal="right" vertical="center"/>
    </xf>
    <xf numFmtId="0" fontId="7" fillId="2" borderId="2" xfId="109" applyNumberFormat="1" applyFont="1" applyFill="1" applyBorder="1" applyAlignment="1" applyProtection="1">
      <alignment vertical="center"/>
    </xf>
    <xf numFmtId="176" fontId="7" fillId="2" borderId="1" xfId="109" applyNumberFormat="1" applyFont="1" applyFill="1" applyBorder="1" applyAlignment="1" applyProtection="1">
      <alignment horizontal="right" vertical="center" wrapText="1"/>
    </xf>
    <xf numFmtId="4" fontId="0" fillId="2" borderId="0" xfId="0" applyNumberFormat="1" applyFont="1" applyFill="1">
      <alignment vertical="center"/>
    </xf>
    <xf numFmtId="4" fontId="11" fillId="2" borderId="0" xfId="0" applyNumberFormat="1" applyFont="1" applyFill="1">
      <alignment vertical="center"/>
    </xf>
    <xf numFmtId="49" fontId="7" fillId="0" borderId="2" xfId="109" applyNumberFormat="1" applyFont="1" applyFill="1" applyBorder="1" applyAlignment="1" applyProtection="1">
      <alignment vertical="center"/>
    </xf>
    <xf numFmtId="4" fontId="7" fillId="0" borderId="4" xfId="109" applyNumberFormat="1" applyFont="1" applyFill="1" applyBorder="1" applyAlignment="1" applyProtection="1">
      <alignment horizontal="right" vertical="center" wrapText="1"/>
    </xf>
    <xf numFmtId="0" fontId="7" fillId="0" borderId="1" xfId="0" applyFont="1" applyFill="1" applyBorder="1" applyAlignment="1">
      <alignment horizontal="left" vertical="center"/>
    </xf>
    <xf numFmtId="49" fontId="7" fillId="0" borderId="1" xfId="109" applyNumberFormat="1" applyFont="1" applyFill="1" applyBorder="1" applyAlignment="1" applyProtection="1">
      <alignment vertical="center"/>
    </xf>
    <xf numFmtId="4" fontId="7" fillId="0" borderId="1" xfId="109" applyNumberFormat="1" applyFont="1" applyFill="1" applyBorder="1" applyAlignment="1" applyProtection="1">
      <alignment horizontal="right" vertical="center" wrapText="1"/>
    </xf>
    <xf numFmtId="49" fontId="8" fillId="0" borderId="2" xfId="109" applyNumberFormat="1" applyFont="1" applyFill="1" applyBorder="1" applyAlignment="1" applyProtection="1">
      <alignment horizontal="center" vertical="center"/>
    </xf>
    <xf numFmtId="4" fontId="8" fillId="0" borderId="1" xfId="36" applyNumberFormat="1" applyFont="1" applyFill="1" applyBorder="1" applyAlignment="1" applyProtection="1">
      <alignment horizontal="right" vertical="center"/>
    </xf>
    <xf numFmtId="176" fontId="8" fillId="0" borderId="1" xfId="109" applyNumberFormat="1" applyFont="1" applyFill="1" applyBorder="1" applyAlignment="1" applyProtection="1">
      <alignment horizontal="right" vertical="center" wrapText="1"/>
    </xf>
    <xf numFmtId="177" fontId="11" fillId="2" borderId="0" xfId="0" applyNumberFormat="1" applyFont="1" applyFill="1">
      <alignment vertical="center"/>
    </xf>
    <xf numFmtId="0" fontId="5" fillId="0" borderId="0" xfId="58" applyFont="1" applyAlignment="1">
      <alignment horizontal="center" vertical="center"/>
    </xf>
    <xf numFmtId="0" fontId="0" fillId="0" borderId="0" xfId="58" applyFont="1" applyAlignment="1">
      <alignment horizontal="left" vertical="center"/>
    </xf>
    <xf numFmtId="0" fontId="0" fillId="0" borderId="0" xfId="58" applyFont="1">
      <alignment vertical="center"/>
    </xf>
    <xf numFmtId="0" fontId="4" fillId="2" borderId="0" xfId="58" applyNumberFormat="1" applyFont="1" applyFill="1" applyAlignment="1" applyProtection="1">
      <alignment horizontal="center" wrapText="1"/>
    </xf>
    <xf numFmtId="0" fontId="5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0" xfId="0" applyAlignment="1">
      <alignment vertical="center"/>
    </xf>
    <xf numFmtId="0" fontId="12" fillId="2" borderId="0" xfId="58" applyNumberFormat="1" applyFont="1" applyFill="1" applyAlignment="1" applyProtection="1">
      <alignment horizontal="centerContinuous"/>
    </xf>
    <xf numFmtId="0" fontId="4" fillId="2" borderId="0" xfId="58" applyNumberFormat="1" applyFont="1" applyFill="1" applyAlignment="1" applyProtection="1">
      <alignment horizontal="centerContinuous"/>
    </xf>
    <xf numFmtId="0" fontId="11" fillId="0" borderId="0" xfId="0" applyFont="1" applyAlignment="1">
      <alignment horizontal="centerContinuous" vertical="center"/>
    </xf>
  </cellXfs>
  <cellStyles count="123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差" xfId="7" builtinId="27"/>
    <cellStyle name="常规_19机关运行经费" xfId="8"/>
    <cellStyle name="40% - 强调文字颜色 3" xfId="9" builtinId="39"/>
    <cellStyle name="千位分隔" xfId="10" builtinId="3"/>
    <cellStyle name="60% - 强调文字颜色 3" xfId="11" builtinId="40"/>
    <cellStyle name="超链接" xfId="12" builtinId="8"/>
    <cellStyle name="百分比" xfId="13" builtinId="5"/>
    <cellStyle name="RowLevel_0" xfId="14"/>
    <cellStyle name="已访问的超链接" xfId="15" builtinId="9"/>
    <cellStyle name="好_StartUp" xfId="16"/>
    <cellStyle name="注释" xfId="17" builtinId="10"/>
    <cellStyle name="ColLevel_5" xfId="18"/>
    <cellStyle name="60% - 强调文字颜色 2" xfId="19" builtinId="36"/>
    <cellStyle name="标题 4" xfId="20" builtinId="19"/>
    <cellStyle name="警告文本" xfId="21" builtinId="11"/>
    <cellStyle name="40% - 着色 3" xfId="22"/>
    <cellStyle name="标题" xfId="23" builtinId="15"/>
    <cellStyle name="20% - 着色 5" xfId="24"/>
    <cellStyle name="着色 1" xfId="25"/>
    <cellStyle name="解释性文本" xfId="26" builtinId="53"/>
    <cellStyle name="标题 1" xfId="27" builtinId="16"/>
    <cellStyle name="常规_3部门收入总表" xfId="28"/>
    <cellStyle name="标题 2" xfId="29" builtinId="17"/>
    <cellStyle name="标题 3" xfId="30" builtinId="18"/>
    <cellStyle name="常规_2部门收支总表（分单位）" xfId="31"/>
    <cellStyle name="60% - 强调文字颜色 1" xfId="32" builtinId="32"/>
    <cellStyle name="60% - 强调文字颜色 4" xfId="33" builtinId="44"/>
    <cellStyle name="输出" xfId="34" builtinId="21"/>
    <cellStyle name="计算" xfId="35" builtinId="22"/>
    <cellStyle name="常规_1部门收支总表" xfId="36"/>
    <cellStyle name="检查单元格" xfId="37" builtinId="23"/>
    <cellStyle name="60% - 着色 5" xfId="38"/>
    <cellStyle name="20% - 强调文字颜色 6" xfId="39" builtinId="50"/>
    <cellStyle name="强调文字颜色 2" xfId="40" builtinId="33"/>
    <cellStyle name="链接单元格" xfId="41" builtinId="24"/>
    <cellStyle name="汇总" xfId="42" builtinId="25"/>
    <cellStyle name="好" xfId="43" builtinId="26"/>
    <cellStyle name="适中" xfId="44" builtinId="28"/>
    <cellStyle name="着色 5" xfId="45"/>
    <cellStyle name="60% - 着色 4" xfId="46"/>
    <cellStyle name="20% - 强调文字颜色 5" xfId="47" builtinId="46"/>
    <cellStyle name="强调文字颜色 1" xfId="48" builtinId="29"/>
    <cellStyle name="20% - 强调文字颜色 1" xfId="49" builtinId="30"/>
    <cellStyle name="40% - 强调文字颜色 1" xfId="50" builtinId="31"/>
    <cellStyle name="RowLevel_5" xfId="51"/>
    <cellStyle name="60% - 着色 1" xfId="52"/>
    <cellStyle name="20% - 强调文字颜色 2" xfId="53" builtinId="34"/>
    <cellStyle name="RowLevel_6" xfId="54"/>
    <cellStyle name="40% - 强调文字颜色 2" xfId="55" builtinId="35"/>
    <cellStyle name="强调文字颜色 3" xfId="56" builtinId="37"/>
    <cellStyle name="强调文字颜色 4" xfId="57" builtinId="41"/>
    <cellStyle name="常规_新报表页" xfId="58"/>
    <cellStyle name="20% - 强调文字颜色 4" xfId="59" builtinId="42"/>
    <cellStyle name="20% - 着色 1" xfId="60"/>
    <cellStyle name="40% - 强调文字颜色 4" xfId="61" builtinId="43"/>
    <cellStyle name="强调文字颜色 5" xfId="62" builtinId="45"/>
    <cellStyle name="20% - 着色 2" xfId="63"/>
    <cellStyle name="40% - 强调文字颜色 5" xfId="64" builtinId="47"/>
    <cellStyle name="60% - 强调文字颜色 5" xfId="65" builtinId="48"/>
    <cellStyle name="强调文字颜色 6" xfId="66" builtinId="49"/>
    <cellStyle name="20% - 着色 3" xfId="67"/>
    <cellStyle name="40% - 强调文字颜色 6" xfId="68" builtinId="51"/>
    <cellStyle name="60% - 强调文字颜色 6" xfId="69" builtinId="52"/>
    <cellStyle name="千位分隔[0]_4部门支出总表" xfId="70"/>
    <cellStyle name="60% - 着色 3" xfId="71"/>
    <cellStyle name="ColLevel_0" xfId="72"/>
    <cellStyle name="40% - 着色 1" xfId="73"/>
    <cellStyle name="20% - 着色 4" xfId="74"/>
    <cellStyle name="20% - 着色 6" xfId="75"/>
    <cellStyle name="着色 2" xfId="76"/>
    <cellStyle name="40% - 着色 2" xfId="77"/>
    <cellStyle name="40% - 着色 4" xfId="78"/>
    <cellStyle name="40% - 着色 5" xfId="79"/>
    <cellStyle name="40% - 着色 6" xfId="80"/>
    <cellStyle name="60% - 着色 6" xfId="81"/>
    <cellStyle name="ColLevel_1" xfId="82"/>
    <cellStyle name="常规 2" xfId="83"/>
    <cellStyle name="ColLevel_2" xfId="84"/>
    <cellStyle name="ColLevel_3" xfId="85"/>
    <cellStyle name="ColLevel_4" xfId="86"/>
    <cellStyle name="ColLevel_6" xfId="87"/>
    <cellStyle name="RowLevel_1" xfId="88"/>
    <cellStyle name="差_填报模板 " xfId="89"/>
    <cellStyle name="RowLevel_2" xfId="90"/>
    <cellStyle name="差_（新增预算公开表20160201）2016年鞍山市市本级一般公共预算经济分类预算表" xfId="91"/>
    <cellStyle name="RowLevel_3" xfId="92"/>
    <cellStyle name="RowLevel_4" xfId="93"/>
    <cellStyle name="差_StartUp" xfId="94"/>
    <cellStyle name="常规_10一般公共预算基本支出表（按经济）" xfId="95"/>
    <cellStyle name="常规_11纳入预算管理的行政事业性收费支出预算明细表" xfId="96"/>
    <cellStyle name="常规_12纳入预算管理的政府性基金" xfId="97"/>
    <cellStyle name="常规_13国有资本经营支出" xfId="98"/>
    <cellStyle name="常规_14项目支出表" xfId="99"/>
    <cellStyle name="常规_16购买服务表" xfId="100"/>
    <cellStyle name="常规_17一般公共预算“三公”经费" xfId="101"/>
    <cellStyle name="常规_18三公经费预算明细表" xfId="102"/>
    <cellStyle name="常规_4部门支出总表" xfId="103"/>
    <cellStyle name="常规_5部门支出总表 (按功能)" xfId="104"/>
    <cellStyle name="常规_6财政拨款收支总表" xfId="105"/>
    <cellStyle name="常规_7财政拨款支出按功能分类" xfId="106"/>
    <cellStyle name="着色 6" xfId="107"/>
    <cellStyle name="常规_8一般公共预算支出表" xfId="108"/>
    <cellStyle name="常规_Sheet1" xfId="109"/>
    <cellStyle name="常规_9一般公共预算基本支出表（按功能）" xfId="110"/>
    <cellStyle name="常规_政府采购表的复制的复制" xfId="111"/>
    <cellStyle name="好_（新增预算公开表20160201）2016年鞍山市市本级一般公共预算经济分类预算表" xfId="112"/>
    <cellStyle name="好_填报模板 " xfId="113"/>
    <cellStyle name="千位分隔[0]_11纳入预算管理的行政事业性收费支出预算明细表" xfId="114"/>
    <cellStyle name="千位分隔[0]_14项目支出表" xfId="115"/>
    <cellStyle name="千位分隔[0]_19机关运行经费" xfId="116"/>
    <cellStyle name="千位分隔[0]_2部门收支总表（分单位）" xfId="117"/>
    <cellStyle name="千位分隔[0]_3部门收入总表" xfId="118"/>
    <cellStyle name="千位分隔[0]_5部门支出总表 (按功能)" xfId="119"/>
    <cellStyle name="着色 3" xfId="120"/>
    <cellStyle name="着色 4" xfId="121"/>
    <cellStyle name="常规_附件1：2016年部门预算和“三公”经费预算公开表样" xfId="12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6" Type="http://schemas.openxmlformats.org/officeDocument/2006/relationships/sharedStrings" Target="sharedStrings.xml"/><Relationship Id="rId25" Type="http://schemas.openxmlformats.org/officeDocument/2006/relationships/styles" Target="styles.xml"/><Relationship Id="rId24" Type="http://schemas.openxmlformats.org/officeDocument/2006/relationships/theme" Target="theme/theme1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miter lim="200000"/>
        </a:ln>
      </a:spPr>
      <a:bodyPr/>
      <a:lstStyle/>
    </a:spDef>
  </a:objectDefaults>
</a:theme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"/>
  <sheetViews>
    <sheetView showGridLines="0" workbookViewId="0">
      <selection activeCell="B15" sqref="B15"/>
    </sheetView>
  </sheetViews>
  <sheetFormatPr defaultColWidth="9" defaultRowHeight="14.25"/>
  <cols>
    <col min="1" max="1" width="23.5" customWidth="1"/>
    <col min="11" max="11" width="18.125" style="279" customWidth="1"/>
    <col min="12" max="13" width="9" style="279"/>
  </cols>
  <sheetData>
    <row r="1" customHeight="1"/>
    <row r="2" customHeight="1"/>
    <row r="3" customHeight="1"/>
    <row r="4" customHeight="1"/>
    <row r="5" customHeight="1"/>
    <row r="6" customHeight="1"/>
    <row r="7" customHeight="1"/>
    <row r="8" s="14" customFormat="1" ht="93" customHeight="1" spans="1:15">
      <c r="A8" s="308" t="s">
        <v>0</v>
      </c>
      <c r="B8" s="308"/>
      <c r="C8" s="308"/>
      <c r="D8" s="308"/>
      <c r="E8" s="308"/>
      <c r="F8" s="308"/>
      <c r="G8" s="308"/>
      <c r="H8" s="308"/>
      <c r="I8" s="308"/>
      <c r="J8" s="308"/>
      <c r="K8" s="308"/>
      <c r="L8" s="308"/>
      <c r="M8" s="312"/>
      <c r="N8" s="313"/>
      <c r="O8" s="313"/>
    </row>
    <row r="10" ht="27.75" customHeight="1" spans="1:11">
      <c r="A10" s="309"/>
      <c r="B10" s="310"/>
      <c r="C10" s="310"/>
      <c r="D10" s="310"/>
      <c r="E10" s="310"/>
      <c r="F10" s="310"/>
      <c r="G10" s="310"/>
      <c r="H10" s="311"/>
      <c r="I10" s="311"/>
      <c r="J10" s="310"/>
      <c r="K10" s="314"/>
    </row>
  </sheetData>
  <sheetProtection formatCells="0" formatColumns="0" formatRows="0"/>
  <mergeCells count="1">
    <mergeCell ref="A8:L8"/>
  </mergeCells>
  <pageMargins left="0.275" right="0.156944444444444" top="1" bottom="1" header="0.5" footer="0.5"/>
  <pageSetup paperSize="9" orientation="landscape" horizontalDpi="600" vertic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showGridLines="0" showZeros="0" workbookViewId="0">
      <selection activeCell="I22" sqref="I22"/>
    </sheetView>
  </sheetViews>
  <sheetFormatPr defaultColWidth="9" defaultRowHeight="14.25"/>
  <cols>
    <col min="1" max="1" width="20.875" customWidth="1"/>
    <col min="4" max="4" width="5.625" customWidth="1"/>
    <col min="5" max="5" width="19.5" customWidth="1"/>
    <col min="6" max="6" width="10.375"/>
  </cols>
  <sheetData>
    <row r="1" ht="27" customHeight="1" spans="1:10">
      <c r="A1" s="180" t="s">
        <v>113</v>
      </c>
      <c r="B1" s="180"/>
      <c r="C1" s="180"/>
      <c r="D1" s="180"/>
      <c r="E1" s="180"/>
      <c r="F1" s="180"/>
      <c r="G1" s="180"/>
      <c r="H1" s="180"/>
      <c r="I1" s="180"/>
      <c r="J1" s="180"/>
    </row>
    <row r="2" customHeight="1" spans="1:10">
      <c r="A2" s="181"/>
      <c r="B2" s="181"/>
      <c r="C2" s="181"/>
      <c r="D2" s="181"/>
      <c r="E2" s="181"/>
      <c r="F2" s="181"/>
      <c r="G2" s="181"/>
      <c r="H2" s="181"/>
      <c r="I2" s="189" t="s">
        <v>114</v>
      </c>
      <c r="J2" s="189"/>
    </row>
    <row r="3" customHeight="1" spans="1:10">
      <c r="A3" s="33" t="s">
        <v>24</v>
      </c>
      <c r="B3" s="182"/>
      <c r="C3" s="182"/>
      <c r="D3" s="182"/>
      <c r="E3" s="182"/>
      <c r="F3" s="182"/>
      <c r="G3" s="182"/>
      <c r="H3" s="182"/>
      <c r="I3" s="190" t="s">
        <v>25</v>
      </c>
      <c r="J3" s="190"/>
    </row>
    <row r="4" customHeight="1" spans="1:10">
      <c r="A4" s="183" t="s">
        <v>55</v>
      </c>
      <c r="B4" s="183" t="s">
        <v>71</v>
      </c>
      <c r="C4" s="183"/>
      <c r="D4" s="183"/>
      <c r="E4" s="184" t="s">
        <v>72</v>
      </c>
      <c r="F4" s="185" t="s">
        <v>112</v>
      </c>
      <c r="G4" s="186"/>
      <c r="H4" s="186"/>
      <c r="I4" s="186"/>
      <c r="J4" s="191"/>
    </row>
    <row r="5" ht="36" customHeight="1" spans="1:10">
      <c r="A5" s="183"/>
      <c r="B5" s="183" t="s">
        <v>73</v>
      </c>
      <c r="C5" s="183" t="s">
        <v>74</v>
      </c>
      <c r="D5" s="184" t="s">
        <v>75</v>
      </c>
      <c r="E5" s="184"/>
      <c r="F5" s="187" t="s">
        <v>31</v>
      </c>
      <c r="G5" s="188" t="s">
        <v>64</v>
      </c>
      <c r="H5" s="188" t="s">
        <v>65</v>
      </c>
      <c r="I5" s="188" t="s">
        <v>66</v>
      </c>
      <c r="J5" s="188" t="s">
        <v>67</v>
      </c>
    </row>
    <row r="6" s="14" customFormat="1" ht="24" customHeight="1" spans="1:10">
      <c r="A6" s="22"/>
      <c r="B6" s="22"/>
      <c r="C6" s="22"/>
      <c r="D6" s="22"/>
      <c r="E6" s="41" t="s">
        <v>31</v>
      </c>
      <c r="F6" s="24">
        <f>SUM(F7:F15)</f>
        <v>1921.17</v>
      </c>
      <c r="G6" s="24">
        <v>767.88</v>
      </c>
      <c r="H6" s="24">
        <v>242.41</v>
      </c>
      <c r="I6" s="24">
        <v>94.27</v>
      </c>
      <c r="J6" s="24">
        <v>170.04</v>
      </c>
    </row>
    <row r="7" ht="47" customHeight="1" spans="1:10">
      <c r="A7" s="22" t="s">
        <v>68</v>
      </c>
      <c r="B7" s="22" t="s">
        <v>76</v>
      </c>
      <c r="C7" s="22" t="s">
        <v>77</v>
      </c>
      <c r="D7" s="22" t="s">
        <v>78</v>
      </c>
      <c r="E7" s="41" t="s">
        <v>79</v>
      </c>
      <c r="F7" s="24">
        <f>G7+H7+I7+J7</f>
        <v>1247.97</v>
      </c>
      <c r="G7" s="24">
        <f>542.26+417.7</f>
        <v>959.96</v>
      </c>
      <c r="H7" s="24">
        <f>223.28+53.79</f>
        <v>277.07</v>
      </c>
      <c r="I7" s="24">
        <v>5.9</v>
      </c>
      <c r="J7" s="24">
        <v>5.04</v>
      </c>
    </row>
    <row r="8" ht="24" customHeight="1" spans="1:10">
      <c r="A8" s="22"/>
      <c r="B8" s="22" t="s">
        <v>76</v>
      </c>
      <c r="C8" s="22" t="s">
        <v>77</v>
      </c>
      <c r="D8" s="22" t="s">
        <v>80</v>
      </c>
      <c r="E8" s="41" t="s">
        <v>81</v>
      </c>
      <c r="F8" s="24">
        <f t="shared" ref="F8:F14" si="0">G8+H8+I8+J8</f>
        <v>165</v>
      </c>
      <c r="G8" s="24">
        <v>0</v>
      </c>
      <c r="H8" s="24">
        <v>0</v>
      </c>
      <c r="I8" s="24">
        <v>0</v>
      </c>
      <c r="J8" s="24">
        <v>165</v>
      </c>
    </row>
    <row r="9" ht="33" customHeight="1" spans="1:10">
      <c r="A9" s="22"/>
      <c r="B9" s="22" t="s">
        <v>82</v>
      </c>
      <c r="C9" s="22" t="s">
        <v>83</v>
      </c>
      <c r="D9" s="22" t="s">
        <v>84</v>
      </c>
      <c r="E9" s="41" t="s">
        <v>85</v>
      </c>
      <c r="F9" s="24">
        <f t="shared" si="0"/>
        <v>107.5</v>
      </c>
      <c r="G9" s="24">
        <v>0</v>
      </c>
      <c r="H9" s="24">
        <v>19.13</v>
      </c>
      <c r="I9" s="24">
        <v>88.37</v>
      </c>
      <c r="J9" s="24">
        <v>0</v>
      </c>
    </row>
    <row r="10" ht="24" customHeight="1" spans="1:10">
      <c r="A10" s="22"/>
      <c r="B10" s="22" t="s">
        <v>82</v>
      </c>
      <c r="C10" s="22" t="s">
        <v>83</v>
      </c>
      <c r="D10" s="22" t="s">
        <v>78</v>
      </c>
      <c r="E10" s="41" t="s">
        <v>86</v>
      </c>
      <c r="F10" s="24">
        <f t="shared" si="0"/>
        <v>0.6</v>
      </c>
      <c r="G10" s="24"/>
      <c r="H10" s="24"/>
      <c r="I10" s="24">
        <v>0.6</v>
      </c>
      <c r="J10" s="24"/>
    </row>
    <row r="11" ht="33" customHeight="1" spans="1:10">
      <c r="A11" s="22"/>
      <c r="B11" s="22" t="s">
        <v>82</v>
      </c>
      <c r="C11" s="22" t="s">
        <v>83</v>
      </c>
      <c r="D11" s="22" t="s">
        <v>83</v>
      </c>
      <c r="E11" s="41" t="s">
        <v>87</v>
      </c>
      <c r="F11" s="24">
        <f t="shared" si="0"/>
        <v>174.28</v>
      </c>
      <c r="G11" s="179">
        <v>174.28</v>
      </c>
      <c r="H11" s="24">
        <v>0</v>
      </c>
      <c r="I11" s="24">
        <v>0</v>
      </c>
      <c r="J11" s="24">
        <v>0</v>
      </c>
    </row>
    <row r="12" ht="33" customHeight="1" spans="1:10">
      <c r="A12" s="22"/>
      <c r="B12" s="22" t="s">
        <v>82</v>
      </c>
      <c r="C12" s="22" t="s">
        <v>83</v>
      </c>
      <c r="D12" s="22" t="s">
        <v>88</v>
      </c>
      <c r="E12" s="41" t="s">
        <v>89</v>
      </c>
      <c r="F12" s="24">
        <f t="shared" si="0"/>
        <v>69.71</v>
      </c>
      <c r="G12" s="179">
        <v>69.71</v>
      </c>
      <c r="H12" s="24">
        <v>0</v>
      </c>
      <c r="I12" s="24">
        <v>0</v>
      </c>
      <c r="J12" s="24">
        <v>0</v>
      </c>
    </row>
    <row r="13" ht="24" customHeight="1" spans="1:10">
      <c r="A13" s="22"/>
      <c r="B13" s="22" t="s">
        <v>90</v>
      </c>
      <c r="C13" s="22" t="s">
        <v>78</v>
      </c>
      <c r="D13" s="22" t="s">
        <v>84</v>
      </c>
      <c r="E13" s="41" t="s">
        <v>91</v>
      </c>
      <c r="F13" s="24">
        <f t="shared" si="0"/>
        <v>104.57</v>
      </c>
      <c r="G13" s="179">
        <f>59.68+44.89</f>
        <v>104.57</v>
      </c>
      <c r="H13" s="24">
        <v>0</v>
      </c>
      <c r="I13" s="24">
        <v>0</v>
      </c>
      <c r="J13" s="24">
        <v>0</v>
      </c>
    </row>
    <row r="14" ht="24" customHeight="1" spans="1:10">
      <c r="A14" s="22"/>
      <c r="B14" s="22" t="s">
        <v>90</v>
      </c>
      <c r="C14" s="22" t="s">
        <v>78</v>
      </c>
      <c r="D14" s="22" t="s">
        <v>92</v>
      </c>
      <c r="E14" s="41" t="s">
        <v>93</v>
      </c>
      <c r="F14" s="24">
        <f t="shared" si="0"/>
        <v>51.54</v>
      </c>
      <c r="G14" s="179">
        <f>26.7+24.84</f>
        <v>51.54</v>
      </c>
      <c r="H14" s="24">
        <v>0</v>
      </c>
      <c r="I14" s="24">
        <v>0</v>
      </c>
      <c r="J14" s="24">
        <v>0</v>
      </c>
    </row>
  </sheetData>
  <sheetProtection formatCells="0" formatColumns="0" formatRows="0"/>
  <mergeCells count="7">
    <mergeCell ref="A1:J1"/>
    <mergeCell ref="I2:J2"/>
    <mergeCell ref="I3:J3"/>
    <mergeCell ref="B4:D4"/>
    <mergeCell ref="F4:J4"/>
    <mergeCell ref="A4:A5"/>
    <mergeCell ref="E4:E5"/>
  </mergeCells>
  <pageMargins left="0.75" right="0.75" top="1" bottom="1" header="0.5" footer="0.5"/>
  <pageSetup paperSize="9" orientation="landscape" horizontalDpi="600" verticalDpi="6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showGridLines="0" showZeros="0" workbookViewId="0">
      <selection activeCell="A4" sqref="A4:C4"/>
    </sheetView>
  </sheetViews>
  <sheetFormatPr defaultColWidth="9" defaultRowHeight="14.25" outlineLevelCol="7"/>
  <cols>
    <col min="4" max="4" width="29.125" customWidth="1"/>
    <col min="5" max="5" width="14.3" customWidth="1"/>
    <col min="6" max="7" width="15.525" customWidth="1"/>
    <col min="8" max="8" width="15.7666666666667" customWidth="1"/>
  </cols>
  <sheetData>
    <row r="1" ht="27" customHeight="1" spans="1:8">
      <c r="A1" s="166" t="s">
        <v>115</v>
      </c>
      <c r="B1" s="166"/>
      <c r="C1" s="166"/>
      <c r="D1" s="166"/>
      <c r="E1" s="166"/>
      <c r="F1" s="166"/>
      <c r="G1" s="166"/>
      <c r="H1" s="166"/>
    </row>
    <row r="2" customHeight="1" spans="1:8">
      <c r="A2" s="167"/>
      <c r="B2" s="167"/>
      <c r="C2" s="167"/>
      <c r="D2" s="167"/>
      <c r="E2" s="167"/>
      <c r="F2" s="167"/>
      <c r="G2" s="167"/>
      <c r="H2" s="168" t="s">
        <v>116</v>
      </c>
    </row>
    <row r="3" customHeight="1" spans="1:8">
      <c r="A3" s="33" t="s">
        <v>24</v>
      </c>
      <c r="B3" s="169"/>
      <c r="C3" s="169"/>
      <c r="D3" s="169"/>
      <c r="E3" s="169"/>
      <c r="F3" s="167"/>
      <c r="G3" s="170"/>
      <c r="H3" s="171" t="s">
        <v>25</v>
      </c>
    </row>
    <row r="4" customHeight="1" spans="1:8">
      <c r="A4" s="172" t="s">
        <v>71</v>
      </c>
      <c r="B4" s="172"/>
      <c r="C4" s="172"/>
      <c r="D4" s="173" t="s">
        <v>72</v>
      </c>
      <c r="E4" s="174" t="s">
        <v>98</v>
      </c>
      <c r="F4" s="175"/>
      <c r="G4" s="175"/>
      <c r="H4" s="176"/>
    </row>
    <row r="5" ht="48" customHeight="1" spans="1:8">
      <c r="A5" s="172" t="s">
        <v>73</v>
      </c>
      <c r="B5" s="172" t="s">
        <v>74</v>
      </c>
      <c r="C5" s="173" t="s">
        <v>75</v>
      </c>
      <c r="D5" s="173"/>
      <c r="E5" s="177" t="s">
        <v>31</v>
      </c>
      <c r="F5" s="178" t="s">
        <v>58</v>
      </c>
      <c r="G5" s="178" t="s">
        <v>59</v>
      </c>
      <c r="H5" s="178" t="s">
        <v>63</v>
      </c>
    </row>
    <row r="6" s="14" customFormat="1" ht="24" customHeight="1" spans="1:8">
      <c r="A6" s="22"/>
      <c r="B6" s="22"/>
      <c r="C6" s="22"/>
      <c r="D6" s="41" t="s">
        <v>31</v>
      </c>
      <c r="E6" s="24">
        <f>E7+E10+E16</f>
        <v>1751.13</v>
      </c>
      <c r="F6" s="24">
        <f>F7+F10+F16</f>
        <v>1751.13</v>
      </c>
      <c r="G6" s="24">
        <v>0</v>
      </c>
      <c r="H6" s="24">
        <v>0</v>
      </c>
    </row>
    <row r="7" ht="24" customHeight="1" spans="1:8">
      <c r="A7" s="22" t="s">
        <v>76</v>
      </c>
      <c r="B7" s="22"/>
      <c r="C7" s="22"/>
      <c r="D7" s="41" t="s">
        <v>33</v>
      </c>
      <c r="E7" s="24">
        <f t="shared" ref="E7:E12" si="0">F7</f>
        <v>1242.93</v>
      </c>
      <c r="F7" s="24">
        <f>F8</f>
        <v>1242.93</v>
      </c>
      <c r="G7" s="24">
        <v>0</v>
      </c>
      <c r="H7" s="24">
        <v>0</v>
      </c>
    </row>
    <row r="8" ht="24" customHeight="1" spans="1:8">
      <c r="A8" s="22"/>
      <c r="B8" s="22" t="s">
        <v>77</v>
      </c>
      <c r="C8" s="22"/>
      <c r="D8" s="41" t="s">
        <v>35</v>
      </c>
      <c r="E8" s="24">
        <f t="shared" si="0"/>
        <v>1242.93</v>
      </c>
      <c r="F8" s="24">
        <f>F9</f>
        <v>1242.93</v>
      </c>
      <c r="G8" s="24">
        <v>0</v>
      </c>
      <c r="H8" s="24">
        <v>0</v>
      </c>
    </row>
    <row r="9" ht="24" customHeight="1" spans="1:8">
      <c r="A9" s="22" t="s">
        <v>99</v>
      </c>
      <c r="B9" s="22" t="s">
        <v>100</v>
      </c>
      <c r="C9" s="22" t="s">
        <v>78</v>
      </c>
      <c r="D9" s="41" t="s">
        <v>37</v>
      </c>
      <c r="E9" s="24">
        <f t="shared" si="0"/>
        <v>1242.93</v>
      </c>
      <c r="F9" s="24">
        <f>771.44+471.49</f>
        <v>1242.93</v>
      </c>
      <c r="G9" s="24">
        <v>0</v>
      </c>
      <c r="H9" s="24">
        <v>0</v>
      </c>
    </row>
    <row r="10" ht="24" customHeight="1" spans="1:8">
      <c r="A10" s="22" t="s">
        <v>82</v>
      </c>
      <c r="B10" s="22"/>
      <c r="C10" s="22"/>
      <c r="D10" s="41" t="s">
        <v>41</v>
      </c>
      <c r="E10" s="24">
        <f t="shared" si="0"/>
        <v>352.09</v>
      </c>
      <c r="F10" s="24">
        <f>F11</f>
        <v>352.09</v>
      </c>
      <c r="G10" s="24">
        <v>0</v>
      </c>
      <c r="H10" s="24">
        <v>0</v>
      </c>
    </row>
    <row r="11" ht="24" customHeight="1" spans="1:8">
      <c r="A11" s="22"/>
      <c r="B11" s="22" t="s">
        <v>83</v>
      </c>
      <c r="C11" s="22"/>
      <c r="D11" s="41" t="s">
        <v>42</v>
      </c>
      <c r="E11" s="24">
        <f t="shared" si="0"/>
        <v>352.09</v>
      </c>
      <c r="F11" s="24">
        <f>F12+F13+F14+F15</f>
        <v>352.09</v>
      </c>
      <c r="G11" s="24">
        <v>0</v>
      </c>
      <c r="H11" s="24">
        <v>0</v>
      </c>
    </row>
    <row r="12" ht="24" customHeight="1" spans="1:8">
      <c r="A12" s="22" t="s">
        <v>101</v>
      </c>
      <c r="B12" s="22" t="s">
        <v>102</v>
      </c>
      <c r="C12" s="22" t="s">
        <v>84</v>
      </c>
      <c r="D12" s="41" t="s">
        <v>43</v>
      </c>
      <c r="E12" s="24">
        <f t="shared" si="0"/>
        <v>107.5</v>
      </c>
      <c r="F12" s="24">
        <v>107.5</v>
      </c>
      <c r="G12" s="24">
        <v>0</v>
      </c>
      <c r="H12" s="24">
        <v>0</v>
      </c>
    </row>
    <row r="13" ht="24" customHeight="1" spans="1:8">
      <c r="A13" s="22" t="s">
        <v>101</v>
      </c>
      <c r="B13" s="22" t="s">
        <v>102</v>
      </c>
      <c r="C13" s="22" t="s">
        <v>78</v>
      </c>
      <c r="D13" s="41" t="s">
        <v>117</v>
      </c>
      <c r="E13" s="24">
        <v>0.6</v>
      </c>
      <c r="F13" s="24">
        <v>0.6</v>
      </c>
      <c r="G13" s="24"/>
      <c r="H13" s="24"/>
    </row>
    <row r="14" ht="35" customHeight="1" spans="1:8">
      <c r="A14" s="22" t="s">
        <v>101</v>
      </c>
      <c r="B14" s="22" t="s">
        <v>102</v>
      </c>
      <c r="C14" s="22" t="s">
        <v>83</v>
      </c>
      <c r="D14" s="41" t="s">
        <v>45</v>
      </c>
      <c r="E14" s="24">
        <f t="shared" ref="E14:E19" si="1">F14</f>
        <v>174.28</v>
      </c>
      <c r="F14" s="179">
        <v>174.28</v>
      </c>
      <c r="G14" s="24">
        <v>0</v>
      </c>
      <c r="H14" s="24">
        <v>0</v>
      </c>
    </row>
    <row r="15" ht="36" customHeight="1" spans="1:8">
      <c r="A15" s="22" t="s">
        <v>101</v>
      </c>
      <c r="B15" s="22" t="s">
        <v>102</v>
      </c>
      <c r="C15" s="22" t="s">
        <v>88</v>
      </c>
      <c r="D15" s="41" t="s">
        <v>46</v>
      </c>
      <c r="E15" s="24">
        <f t="shared" si="1"/>
        <v>69.71</v>
      </c>
      <c r="F15" s="179">
        <v>69.71</v>
      </c>
      <c r="G15" s="24">
        <v>0</v>
      </c>
      <c r="H15" s="24">
        <v>0</v>
      </c>
    </row>
    <row r="16" ht="24" customHeight="1" spans="1:8">
      <c r="A16" s="22" t="s">
        <v>90</v>
      </c>
      <c r="B16" s="22"/>
      <c r="C16" s="22"/>
      <c r="D16" s="41" t="s">
        <v>47</v>
      </c>
      <c r="E16" s="24">
        <f t="shared" si="1"/>
        <v>156.11</v>
      </c>
      <c r="F16" s="24">
        <f>F17</f>
        <v>156.11</v>
      </c>
      <c r="G16" s="24">
        <v>0</v>
      </c>
      <c r="H16" s="24">
        <v>0</v>
      </c>
    </row>
    <row r="17" ht="24" customHeight="1" spans="1:8">
      <c r="A17" s="22"/>
      <c r="B17" s="22" t="s">
        <v>78</v>
      </c>
      <c r="C17" s="22"/>
      <c r="D17" s="41" t="s">
        <v>48</v>
      </c>
      <c r="E17" s="24">
        <f t="shared" si="1"/>
        <v>156.11</v>
      </c>
      <c r="F17" s="24">
        <f>F18+F19</f>
        <v>156.11</v>
      </c>
      <c r="G17" s="24">
        <v>0</v>
      </c>
      <c r="H17" s="24">
        <v>0</v>
      </c>
    </row>
    <row r="18" ht="24" customHeight="1" spans="1:8">
      <c r="A18" s="22" t="s">
        <v>104</v>
      </c>
      <c r="B18" s="22" t="s">
        <v>105</v>
      </c>
      <c r="C18" s="22" t="s">
        <v>84</v>
      </c>
      <c r="D18" s="41" t="s">
        <v>49</v>
      </c>
      <c r="E18" s="24">
        <f t="shared" si="1"/>
        <v>104.57</v>
      </c>
      <c r="F18" s="179">
        <f>59.68+44.89</f>
        <v>104.57</v>
      </c>
      <c r="G18" s="24">
        <v>0</v>
      </c>
      <c r="H18" s="24">
        <v>0</v>
      </c>
    </row>
    <row r="19" ht="24" customHeight="1" spans="1:8">
      <c r="A19" s="22" t="s">
        <v>104</v>
      </c>
      <c r="B19" s="22" t="s">
        <v>105</v>
      </c>
      <c r="C19" s="22" t="s">
        <v>92</v>
      </c>
      <c r="D19" s="41" t="s">
        <v>50</v>
      </c>
      <c r="E19" s="24">
        <f t="shared" si="1"/>
        <v>51.54</v>
      </c>
      <c r="F19" s="179">
        <f>26.7+24.84</f>
        <v>51.54</v>
      </c>
      <c r="G19" s="24">
        <v>0</v>
      </c>
      <c r="H19" s="24">
        <v>0</v>
      </c>
    </row>
  </sheetData>
  <sheetProtection formatCells="0" formatColumns="0" formatRows="0"/>
  <mergeCells count="2">
    <mergeCell ref="A4:C4"/>
    <mergeCell ref="D4:D5"/>
  </mergeCells>
  <pageMargins left="0.75" right="0.75" top="0.393055555555556" bottom="0.511805555555556" header="0.236111111111111" footer="0.236111111111111"/>
  <pageSetup paperSize="9" orientation="landscape" horizontalDpi="600" verticalDpi="600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6"/>
  <sheetViews>
    <sheetView showGridLines="0" showZeros="0" workbookViewId="0">
      <selection activeCell="D7" sqref="D7"/>
    </sheetView>
  </sheetViews>
  <sheetFormatPr defaultColWidth="9" defaultRowHeight="14.25" outlineLevelCol="4"/>
  <cols>
    <col min="1" max="1" width="6.375" customWidth="1"/>
    <col min="2" max="2" width="8.875" customWidth="1"/>
    <col min="3" max="3" width="32.875" customWidth="1"/>
    <col min="4" max="4" width="23" customWidth="1"/>
  </cols>
  <sheetData>
    <row r="1" ht="22.5" customHeight="1" spans="1:4">
      <c r="A1" s="159" t="s">
        <v>118</v>
      </c>
      <c r="B1" s="159"/>
      <c r="C1" s="159"/>
      <c r="D1" s="159"/>
    </row>
    <row r="2" ht="22.5" customHeight="1" spans="1:4">
      <c r="A2" s="159"/>
      <c r="B2" s="159"/>
      <c r="C2" s="159"/>
      <c r="D2" s="160" t="s">
        <v>119</v>
      </c>
    </row>
    <row r="3" customHeight="1" spans="1:4">
      <c r="A3" s="33" t="s">
        <v>24</v>
      </c>
      <c r="B3" s="34"/>
      <c r="C3" s="34"/>
      <c r="D3" s="160" t="s">
        <v>25</v>
      </c>
    </row>
    <row r="4" ht="20.25" customHeight="1" spans="1:4">
      <c r="A4" s="161" t="s">
        <v>120</v>
      </c>
      <c r="B4" s="161"/>
      <c r="C4" s="162" t="s">
        <v>72</v>
      </c>
      <c r="D4" s="163" t="s">
        <v>121</v>
      </c>
    </row>
    <row r="5" ht="20.25" customHeight="1" spans="1:4">
      <c r="A5" s="161" t="s">
        <v>73</v>
      </c>
      <c r="B5" s="161" t="s">
        <v>74</v>
      </c>
      <c r="C5" s="164"/>
      <c r="D5" s="163"/>
    </row>
    <row r="6" s="14" customFormat="1" ht="23.25" customHeight="1" spans="1:4">
      <c r="A6" s="22"/>
      <c r="B6" s="22"/>
      <c r="C6" s="41" t="s">
        <v>31</v>
      </c>
      <c r="D6" s="42">
        <f>D7+D16+D31</f>
        <v>1751.13</v>
      </c>
    </row>
    <row r="7" ht="23.25" customHeight="1" spans="1:4">
      <c r="A7" s="22" t="s">
        <v>122</v>
      </c>
      <c r="B7" s="22"/>
      <c r="C7" s="41" t="s">
        <v>64</v>
      </c>
      <c r="D7" s="42">
        <f>SUM(D8:D15)</f>
        <v>1360.06</v>
      </c>
    </row>
    <row r="8" ht="23.25" customHeight="1" spans="1:4">
      <c r="A8" s="22" t="s">
        <v>123</v>
      </c>
      <c r="B8" s="22" t="s">
        <v>84</v>
      </c>
      <c r="C8" s="41" t="s">
        <v>124</v>
      </c>
      <c r="D8" s="42">
        <f>282+233.47</f>
        <v>515.47</v>
      </c>
    </row>
    <row r="9" ht="23.25" customHeight="1" spans="1:4">
      <c r="A9" s="22" t="s">
        <v>123</v>
      </c>
      <c r="B9" s="22" t="s">
        <v>78</v>
      </c>
      <c r="C9" s="41" t="s">
        <v>125</v>
      </c>
      <c r="D9" s="42">
        <f>227.43+152.66</f>
        <v>380.09</v>
      </c>
    </row>
    <row r="10" ht="23.25" customHeight="1" spans="1:4">
      <c r="A10" s="22" t="s">
        <v>123</v>
      </c>
      <c r="B10" s="22" t="s">
        <v>92</v>
      </c>
      <c r="C10" s="41" t="s">
        <v>126</v>
      </c>
      <c r="D10" s="42">
        <f>23.5+19.46</f>
        <v>42.96</v>
      </c>
    </row>
    <row r="11" ht="23.25" customHeight="1" spans="1:4">
      <c r="A11" s="22" t="s">
        <v>123</v>
      </c>
      <c r="B11" s="22" t="s">
        <v>77</v>
      </c>
      <c r="C11" s="41" t="s">
        <v>127</v>
      </c>
      <c r="D11" s="42">
        <f>99.46+74.82</f>
        <v>174.28</v>
      </c>
    </row>
    <row r="12" ht="23.25" customHeight="1" spans="1:4">
      <c r="A12" s="22" t="s">
        <v>123</v>
      </c>
      <c r="B12" s="22" t="s">
        <v>128</v>
      </c>
      <c r="C12" s="41" t="s">
        <v>129</v>
      </c>
      <c r="D12" s="42">
        <f>39.78+29.93</f>
        <v>69.71</v>
      </c>
    </row>
    <row r="13" ht="23.25" customHeight="1" spans="1:5">
      <c r="A13" s="22" t="s">
        <v>123</v>
      </c>
      <c r="B13" s="22" t="s">
        <v>130</v>
      </c>
      <c r="C13" s="41" t="s">
        <v>131</v>
      </c>
      <c r="D13" s="42">
        <f>34.81+26.19</f>
        <v>61</v>
      </c>
      <c r="E13" s="165"/>
    </row>
    <row r="14" ht="23.25" customHeight="1" spans="1:4">
      <c r="A14" s="22" t="s">
        <v>123</v>
      </c>
      <c r="B14" s="22" t="s">
        <v>132</v>
      </c>
      <c r="C14" s="41" t="s">
        <v>133</v>
      </c>
      <c r="D14" s="42">
        <f>1.22+10.76</f>
        <v>11.98</v>
      </c>
    </row>
    <row r="15" ht="23.25" customHeight="1" spans="1:4">
      <c r="A15" s="22" t="s">
        <v>123</v>
      </c>
      <c r="B15" s="22" t="s">
        <v>134</v>
      </c>
      <c r="C15" s="41" t="s">
        <v>135</v>
      </c>
      <c r="D15" s="42">
        <f>59.68+44.89</f>
        <v>104.57</v>
      </c>
    </row>
    <row r="16" ht="23.25" customHeight="1" spans="1:4">
      <c r="A16" s="22" t="s">
        <v>136</v>
      </c>
      <c r="B16" s="22"/>
      <c r="C16" s="41" t="s">
        <v>65</v>
      </c>
      <c r="D16" s="42">
        <f>SUM(D17:D30)</f>
        <v>296.2</v>
      </c>
    </row>
    <row r="17" ht="23.25" customHeight="1" spans="1:4">
      <c r="A17" s="22" t="s">
        <v>123</v>
      </c>
      <c r="B17" s="22" t="s">
        <v>84</v>
      </c>
      <c r="C17" s="41" t="s">
        <v>137</v>
      </c>
      <c r="D17" s="42">
        <f>11.22+22.82</f>
        <v>34.04</v>
      </c>
    </row>
    <row r="18" ht="23.25" customHeight="1" spans="1:4">
      <c r="A18" s="22" t="s">
        <v>123</v>
      </c>
      <c r="B18" s="22" t="s">
        <v>78</v>
      </c>
      <c r="C18" s="41" t="s">
        <v>138</v>
      </c>
      <c r="D18" s="42">
        <v>1.83</v>
      </c>
    </row>
    <row r="19" ht="23.25" customHeight="1" spans="1:4">
      <c r="A19" s="22" t="s">
        <v>123</v>
      </c>
      <c r="B19" s="22" t="s">
        <v>83</v>
      </c>
      <c r="C19" s="41" t="s">
        <v>139</v>
      </c>
      <c r="D19" s="42">
        <f>3.94+1.88</f>
        <v>5.82</v>
      </c>
    </row>
    <row r="20" ht="23.25" customHeight="1" spans="1:4">
      <c r="A20" s="22" t="s">
        <v>123</v>
      </c>
      <c r="B20" s="22" t="s">
        <v>88</v>
      </c>
      <c r="C20" s="41" t="s">
        <v>140</v>
      </c>
      <c r="D20" s="42">
        <f>5+2.38</f>
        <v>7.38</v>
      </c>
    </row>
    <row r="21" ht="23.25" customHeight="1" spans="1:4">
      <c r="A21" s="22" t="s">
        <v>123</v>
      </c>
      <c r="B21" s="22" t="s">
        <v>141</v>
      </c>
      <c r="C21" s="41" t="s">
        <v>142</v>
      </c>
      <c r="D21" s="42">
        <f>4.82+2.29</f>
        <v>7.11</v>
      </c>
    </row>
    <row r="22" ht="23.25" customHeight="1" spans="1:4">
      <c r="A22" s="22" t="s">
        <v>123</v>
      </c>
      <c r="B22" s="22" t="s">
        <v>77</v>
      </c>
      <c r="C22" s="41" t="s">
        <v>143</v>
      </c>
      <c r="D22" s="42">
        <v>83.13</v>
      </c>
    </row>
    <row r="23" ht="23.25" customHeight="1" spans="1:4">
      <c r="A23" s="22" t="s">
        <v>123</v>
      </c>
      <c r="B23" s="22" t="s">
        <v>144</v>
      </c>
      <c r="C23" s="41" t="s">
        <v>145</v>
      </c>
      <c r="D23" s="42">
        <f>3.37+1.6</f>
        <v>4.97</v>
      </c>
    </row>
    <row r="24" ht="23.25" customHeight="1" spans="1:4">
      <c r="A24" s="22" t="s">
        <v>123</v>
      </c>
      <c r="B24" s="22" t="s">
        <v>134</v>
      </c>
      <c r="C24" s="41" t="s">
        <v>146</v>
      </c>
      <c r="D24" s="42">
        <f>1.35+0.64</f>
        <v>1.99</v>
      </c>
    </row>
    <row r="25" ht="23.25" customHeight="1" spans="1:4">
      <c r="A25" s="22" t="s">
        <v>123</v>
      </c>
      <c r="B25" s="22" t="s">
        <v>147</v>
      </c>
      <c r="C25" s="41" t="s">
        <v>148</v>
      </c>
      <c r="D25" s="42">
        <f>2.67+1.28</f>
        <v>3.95</v>
      </c>
    </row>
    <row r="26" ht="23.25" customHeight="1" spans="1:4">
      <c r="A26" s="22" t="s">
        <v>123</v>
      </c>
      <c r="B26" s="22" t="s">
        <v>149</v>
      </c>
      <c r="C26" s="41" t="s">
        <v>150</v>
      </c>
      <c r="D26" s="42">
        <f>9.95+7.48</f>
        <v>17.43</v>
      </c>
    </row>
    <row r="27" ht="23.25" customHeight="1" spans="1:4">
      <c r="A27" s="22" t="s">
        <v>123</v>
      </c>
      <c r="B27" s="22" t="s">
        <v>151</v>
      </c>
      <c r="C27" s="41" t="s">
        <v>152</v>
      </c>
      <c r="D27" s="42">
        <f>0.9+0.42</f>
        <v>1.32</v>
      </c>
    </row>
    <row r="28" ht="23.25" customHeight="1" spans="1:4">
      <c r="A28" s="22" t="s">
        <v>123</v>
      </c>
      <c r="B28" s="22" t="s">
        <v>153</v>
      </c>
      <c r="C28" s="41" t="s">
        <v>154</v>
      </c>
      <c r="D28" s="42">
        <v>18</v>
      </c>
    </row>
    <row r="29" ht="23.25" customHeight="1" spans="1:4">
      <c r="A29" s="22" t="s">
        <v>123</v>
      </c>
      <c r="B29" s="22" t="s">
        <v>155</v>
      </c>
      <c r="C29" s="41" t="s">
        <v>156</v>
      </c>
      <c r="D29" s="42">
        <v>61.22</v>
      </c>
    </row>
    <row r="30" ht="23.25" customHeight="1" spans="1:4">
      <c r="A30" s="22" t="s">
        <v>123</v>
      </c>
      <c r="B30" s="22" t="s">
        <v>80</v>
      </c>
      <c r="C30" s="41" t="s">
        <v>157</v>
      </c>
      <c r="D30" s="42">
        <f>35.01+13</f>
        <v>48.01</v>
      </c>
    </row>
    <row r="31" ht="23.25" customHeight="1" spans="1:4">
      <c r="A31" s="22" t="s">
        <v>158</v>
      </c>
      <c r="B31" s="22"/>
      <c r="C31" s="41" t="s">
        <v>66</v>
      </c>
      <c r="D31" s="42">
        <f>SUM(D32:D36)</f>
        <v>94.87</v>
      </c>
    </row>
    <row r="32" ht="23.25" customHeight="1" spans="1:4">
      <c r="A32" s="22" t="s">
        <v>123</v>
      </c>
      <c r="B32" s="22" t="s">
        <v>84</v>
      </c>
      <c r="C32" s="41" t="s">
        <v>159</v>
      </c>
      <c r="D32" s="42">
        <v>65.44</v>
      </c>
    </row>
    <row r="33" ht="23.25" customHeight="1" spans="1:4">
      <c r="A33" s="22" t="s">
        <v>123</v>
      </c>
      <c r="B33" s="22" t="s">
        <v>78</v>
      </c>
      <c r="C33" s="41" t="s">
        <v>160</v>
      </c>
      <c r="D33" s="42">
        <v>21.12</v>
      </c>
    </row>
    <row r="34" ht="23.25" customHeight="1" spans="1:4">
      <c r="A34" s="22" t="s">
        <v>123</v>
      </c>
      <c r="B34" s="22" t="s">
        <v>83</v>
      </c>
      <c r="C34" s="41" t="s">
        <v>161</v>
      </c>
      <c r="D34" s="42">
        <v>5.9</v>
      </c>
    </row>
    <row r="35" ht="23.25" customHeight="1" spans="1:4">
      <c r="A35" s="22" t="s">
        <v>123</v>
      </c>
      <c r="B35" s="22" t="s">
        <v>128</v>
      </c>
      <c r="C35" s="41" t="s">
        <v>162</v>
      </c>
      <c r="D35" s="42">
        <f>0.2+0.6</f>
        <v>0.8</v>
      </c>
    </row>
    <row r="36" ht="23.25" customHeight="1" spans="1:4">
      <c r="A36" s="22" t="s">
        <v>123</v>
      </c>
      <c r="B36" s="22" t="s">
        <v>80</v>
      </c>
      <c r="C36" s="41" t="s">
        <v>163</v>
      </c>
      <c r="D36" s="42">
        <v>1.61</v>
      </c>
    </row>
  </sheetData>
  <sheetProtection formatCells="0" formatColumns="0" formatRows="0"/>
  <mergeCells count="4">
    <mergeCell ref="A1:D1"/>
    <mergeCell ref="A4:B4"/>
    <mergeCell ref="C4:C5"/>
    <mergeCell ref="D4:D5"/>
  </mergeCells>
  <pageMargins left="0.75" right="0.75" top="1" bottom="1" header="0.5" footer="0.5"/>
  <pageSetup paperSize="9" orientation="portrait" horizontalDpi="600" verticalDpi="600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showGridLines="0" showZeros="0" workbookViewId="0">
      <selection activeCell="A8" sqref="A8"/>
    </sheetView>
  </sheetViews>
  <sheetFormatPr defaultColWidth="9" defaultRowHeight="14.25" outlineLevelRow="7"/>
  <cols>
    <col min="1" max="1" width="19.625" customWidth="1"/>
    <col min="5" max="5" width="26.25" customWidth="1"/>
    <col min="6" max="10" width="14" customWidth="1"/>
  </cols>
  <sheetData>
    <row r="1" ht="27" customHeight="1" spans="1:10">
      <c r="A1" s="145" t="s">
        <v>164</v>
      </c>
      <c r="B1" s="146"/>
      <c r="C1" s="146"/>
      <c r="D1" s="146"/>
      <c r="E1" s="146"/>
      <c r="F1" s="146"/>
      <c r="G1" s="146"/>
      <c r="H1" s="146"/>
      <c r="I1" s="146"/>
      <c r="J1" s="146"/>
    </row>
    <row r="2" customHeight="1" spans="1:10">
      <c r="A2" s="147"/>
      <c r="B2" s="148"/>
      <c r="C2" s="148"/>
      <c r="D2" s="148"/>
      <c r="E2" s="148"/>
      <c r="F2" s="148"/>
      <c r="G2" s="148"/>
      <c r="H2" s="148"/>
      <c r="I2" s="147"/>
      <c r="J2" s="156" t="s">
        <v>165</v>
      </c>
    </row>
    <row r="3" customHeight="1" spans="1:10">
      <c r="A3" s="48" t="s">
        <v>166</v>
      </c>
      <c r="B3" s="48"/>
      <c r="C3" s="48"/>
      <c r="D3" s="149"/>
      <c r="E3" s="150"/>
      <c r="F3" s="150"/>
      <c r="G3" s="150"/>
      <c r="H3" s="150"/>
      <c r="I3" s="157" t="s">
        <v>25</v>
      </c>
      <c r="J3" s="157"/>
    </row>
    <row r="4" customHeight="1" spans="1:10">
      <c r="A4" s="151" t="s">
        <v>55</v>
      </c>
      <c r="B4" s="151" t="s">
        <v>71</v>
      </c>
      <c r="C4" s="151"/>
      <c r="D4" s="151"/>
      <c r="E4" s="151" t="s">
        <v>72</v>
      </c>
      <c r="F4" s="152" t="s">
        <v>112</v>
      </c>
      <c r="G4" s="153"/>
      <c r="H4" s="153"/>
      <c r="I4" s="153"/>
      <c r="J4" s="158"/>
    </row>
    <row r="5" ht="24" customHeight="1" spans="1:10">
      <c r="A5" s="151"/>
      <c r="B5" s="154" t="s">
        <v>73</v>
      </c>
      <c r="C5" s="151" t="s">
        <v>74</v>
      </c>
      <c r="D5" s="151" t="s">
        <v>75</v>
      </c>
      <c r="E5" s="151"/>
      <c r="F5" s="154" t="s">
        <v>31</v>
      </c>
      <c r="G5" s="155" t="s">
        <v>64</v>
      </c>
      <c r="H5" s="155" t="s">
        <v>65</v>
      </c>
      <c r="I5" s="155" t="s">
        <v>66</v>
      </c>
      <c r="J5" s="155" t="s">
        <v>67</v>
      </c>
    </row>
    <row r="6" s="14" customFormat="1" ht="22.5" customHeight="1" spans="1:10">
      <c r="A6" s="22"/>
      <c r="B6" s="22"/>
      <c r="C6" s="22"/>
      <c r="D6" s="22"/>
      <c r="E6" s="41" t="s">
        <v>31</v>
      </c>
      <c r="F6" s="23">
        <v>5.04</v>
      </c>
      <c r="G6" s="23">
        <v>0</v>
      </c>
      <c r="H6" s="23">
        <v>0</v>
      </c>
      <c r="I6" s="23">
        <v>0</v>
      </c>
      <c r="J6" s="23">
        <v>5.04</v>
      </c>
    </row>
    <row r="7" ht="41" customHeight="1" spans="1:10">
      <c r="A7" s="22" t="s">
        <v>167</v>
      </c>
      <c r="B7" s="22" t="s">
        <v>76</v>
      </c>
      <c r="C7" s="22" t="s">
        <v>77</v>
      </c>
      <c r="D7" s="22" t="s">
        <v>78</v>
      </c>
      <c r="E7" s="41" t="s">
        <v>79</v>
      </c>
      <c r="F7" s="23">
        <v>5.04</v>
      </c>
      <c r="G7" s="23">
        <v>0</v>
      </c>
      <c r="H7" s="23">
        <v>0</v>
      </c>
      <c r="I7" s="23">
        <v>0</v>
      </c>
      <c r="J7" s="23">
        <v>5.04</v>
      </c>
    </row>
    <row r="8" customHeight="1" spans="1:1">
      <c r="A8" t="s">
        <v>168</v>
      </c>
    </row>
  </sheetData>
  <sheetProtection formatCells="0" formatColumns="0" formatRows="0"/>
  <mergeCells count="5">
    <mergeCell ref="I3:J3"/>
    <mergeCell ref="B4:D4"/>
    <mergeCell ref="F4:J4"/>
    <mergeCell ref="A4:A5"/>
    <mergeCell ref="E4:E5"/>
  </mergeCells>
  <pageMargins left="0.75" right="0.75" top="1" bottom="1" header="0.5" footer="0.5"/>
  <pageSetup paperSize="9" orientation="portrait" horizontalDpi="600" verticalDpi="6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showGridLines="0" showZeros="0" workbookViewId="0">
      <selection activeCell="A1" sqref="A1:J1"/>
    </sheetView>
  </sheetViews>
  <sheetFormatPr defaultColWidth="9" defaultRowHeight="14.25" outlineLevelRow="6"/>
  <cols>
    <col min="1" max="1" width="15.375" customWidth="1"/>
    <col min="6" max="6" width="19" customWidth="1"/>
    <col min="7" max="7" width="16.875" customWidth="1"/>
    <col min="8" max="8" width="15.25" customWidth="1"/>
    <col min="9" max="9" width="15.375" customWidth="1"/>
    <col min="10" max="10" width="18.625" customWidth="1"/>
  </cols>
  <sheetData>
    <row r="1" ht="27" customHeight="1" spans="1:10">
      <c r="A1" s="128" t="s">
        <v>169</v>
      </c>
      <c r="B1" s="128"/>
      <c r="C1" s="128"/>
      <c r="D1" s="128"/>
      <c r="E1" s="128"/>
      <c r="F1" s="128"/>
      <c r="G1" s="128"/>
      <c r="H1" s="128"/>
      <c r="I1" s="128"/>
      <c r="J1" s="128"/>
    </row>
    <row r="2" customHeight="1" spans="1:10">
      <c r="A2" s="129"/>
      <c r="B2" s="129"/>
      <c r="C2" s="129"/>
      <c r="D2" s="129"/>
      <c r="E2" s="129"/>
      <c r="F2" s="129"/>
      <c r="G2" s="129"/>
      <c r="H2" s="129"/>
      <c r="I2" s="142" t="s">
        <v>170</v>
      </c>
      <c r="J2" s="142"/>
    </row>
    <row r="3" customHeight="1" spans="1:10">
      <c r="A3" s="34" t="s">
        <v>171</v>
      </c>
      <c r="B3" s="34"/>
      <c r="C3" s="34"/>
      <c r="D3" s="130"/>
      <c r="E3" s="130"/>
      <c r="F3" s="130"/>
      <c r="G3" s="130"/>
      <c r="H3" s="130"/>
      <c r="I3" s="143" t="s">
        <v>25</v>
      </c>
      <c r="J3" s="143"/>
    </row>
    <row r="4" ht="20.25" customHeight="1" spans="1:10">
      <c r="A4" s="131" t="s">
        <v>55</v>
      </c>
      <c r="B4" s="132" t="s">
        <v>71</v>
      </c>
      <c r="C4" s="132"/>
      <c r="D4" s="132"/>
      <c r="E4" s="132" t="s">
        <v>72</v>
      </c>
      <c r="F4" s="133" t="s">
        <v>112</v>
      </c>
      <c r="G4" s="134"/>
      <c r="H4" s="134"/>
      <c r="I4" s="134"/>
      <c r="J4" s="144"/>
    </row>
    <row r="5" ht="24" customHeight="1" spans="1:10">
      <c r="A5" s="131"/>
      <c r="B5" s="131" t="s">
        <v>73</v>
      </c>
      <c r="C5" s="132" t="s">
        <v>74</v>
      </c>
      <c r="D5" s="132" t="s">
        <v>75</v>
      </c>
      <c r="E5" s="132"/>
      <c r="F5" s="135" t="s">
        <v>31</v>
      </c>
      <c r="G5" s="136" t="s">
        <v>64</v>
      </c>
      <c r="H5" s="136" t="s">
        <v>65</v>
      </c>
      <c r="I5" s="136" t="s">
        <v>66</v>
      </c>
      <c r="J5" s="136" t="s">
        <v>67</v>
      </c>
    </row>
    <row r="6" s="14" customFormat="1" ht="21.75" customHeight="1" spans="1:10">
      <c r="A6" s="137"/>
      <c r="B6" s="137"/>
      <c r="C6" s="137"/>
      <c r="D6" s="137"/>
      <c r="E6" s="138"/>
      <c r="F6" s="139"/>
      <c r="G6" s="140"/>
      <c r="H6" s="141"/>
      <c r="I6" s="141"/>
      <c r="J6" s="139"/>
    </row>
    <row r="7" customHeight="1" spans="1:1">
      <c r="A7" t="s">
        <v>172</v>
      </c>
    </row>
  </sheetData>
  <sheetProtection sheet="1" formatCells="0" formatColumns="0" formatRows="0"/>
  <mergeCells count="8">
    <mergeCell ref="A1:J1"/>
    <mergeCell ref="I2:J2"/>
    <mergeCell ref="A3:C3"/>
    <mergeCell ref="I3:J3"/>
    <mergeCell ref="B4:D4"/>
    <mergeCell ref="F4:J4"/>
    <mergeCell ref="A4:A5"/>
    <mergeCell ref="E4:E5"/>
  </mergeCells>
  <pageMargins left="0.75" right="0.75" top="1" bottom="1" header="0.5" footer="0.5"/>
  <pageSetup paperSize="9" orientation="portrait" horizontalDpi="600" verticalDpi="6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showGridLines="0" showZeros="0" workbookViewId="0">
      <selection activeCell="A1" sqref="A1:J1"/>
    </sheetView>
  </sheetViews>
  <sheetFormatPr defaultColWidth="9" defaultRowHeight="14.25"/>
  <cols>
    <col min="1" max="1" width="31.625" customWidth="1"/>
    <col min="2" max="10" width="12.5" customWidth="1"/>
  </cols>
  <sheetData>
    <row r="1" ht="27" customHeight="1" spans="1:10">
      <c r="A1" s="116" t="s">
        <v>173</v>
      </c>
      <c r="B1" s="116"/>
      <c r="C1" s="116"/>
      <c r="D1" s="116"/>
      <c r="E1" s="116"/>
      <c r="F1" s="116"/>
      <c r="G1" s="116"/>
      <c r="H1" s="116"/>
      <c r="I1" s="116"/>
      <c r="J1" s="116"/>
    </row>
    <row r="2" customHeight="1" spans="1:10">
      <c r="A2" s="117"/>
      <c r="B2" s="117"/>
      <c r="C2" s="117"/>
      <c r="D2" s="117"/>
      <c r="E2" s="117"/>
      <c r="F2" s="117"/>
      <c r="G2" s="117"/>
      <c r="H2" s="117"/>
      <c r="I2" s="125" t="s">
        <v>174</v>
      </c>
      <c r="J2" s="125"/>
    </row>
    <row r="3" customHeight="1" spans="1:10">
      <c r="A3" s="34" t="s">
        <v>171</v>
      </c>
      <c r="B3" s="34"/>
      <c r="C3" s="34"/>
      <c r="D3" s="118"/>
      <c r="E3" s="118"/>
      <c r="F3" s="118"/>
      <c r="G3" s="118"/>
      <c r="H3" s="118"/>
      <c r="I3" s="126" t="s">
        <v>25</v>
      </c>
      <c r="J3" s="126"/>
    </row>
    <row r="4" customHeight="1" spans="1:10">
      <c r="A4" s="119" t="s">
        <v>55</v>
      </c>
      <c r="B4" s="120" t="s">
        <v>71</v>
      </c>
      <c r="C4" s="120"/>
      <c r="D4" s="120"/>
      <c r="E4" s="120" t="s">
        <v>72</v>
      </c>
      <c r="F4" s="121" t="s">
        <v>112</v>
      </c>
      <c r="G4" s="122"/>
      <c r="H4" s="122"/>
      <c r="I4" s="122"/>
      <c r="J4" s="127"/>
    </row>
    <row r="5" ht="24" customHeight="1" spans="1:10">
      <c r="A5" s="119"/>
      <c r="B5" s="119" t="s">
        <v>73</v>
      </c>
      <c r="C5" s="120" t="s">
        <v>74</v>
      </c>
      <c r="D5" s="120" t="s">
        <v>75</v>
      </c>
      <c r="E5" s="120"/>
      <c r="F5" s="123" t="s">
        <v>31</v>
      </c>
      <c r="G5" s="124" t="s">
        <v>64</v>
      </c>
      <c r="H5" s="124" t="s">
        <v>65</v>
      </c>
      <c r="I5" s="124" t="s">
        <v>66</v>
      </c>
      <c r="J5" s="124" t="s">
        <v>67</v>
      </c>
    </row>
    <row r="6" ht="20.25" customHeight="1" spans="1:10">
      <c r="A6" s="27"/>
      <c r="B6" s="27"/>
      <c r="C6" s="27"/>
      <c r="D6" s="27"/>
      <c r="E6" s="27"/>
      <c r="F6" s="27"/>
      <c r="G6" s="27"/>
      <c r="H6" s="27"/>
      <c r="I6" s="27"/>
      <c r="J6" s="27"/>
    </row>
    <row r="7" ht="20.25" customHeight="1" spans="1:10">
      <c r="A7" s="27"/>
      <c r="B7" s="27"/>
      <c r="C7" s="27"/>
      <c r="D7" s="27"/>
      <c r="E7" s="27"/>
      <c r="F7" s="27"/>
      <c r="G7" s="27"/>
      <c r="H7" s="27"/>
      <c r="I7" s="27"/>
      <c r="J7" s="27"/>
    </row>
    <row r="8" ht="20.25" customHeight="1" spans="1:10">
      <c r="A8" s="27"/>
      <c r="B8" s="27"/>
      <c r="C8" s="27"/>
      <c r="D8" s="27"/>
      <c r="E8" s="27"/>
      <c r="F8" s="27"/>
      <c r="G8" s="27"/>
      <c r="H8" s="27"/>
      <c r="I8" s="27"/>
      <c r="J8" s="27"/>
    </row>
    <row r="9" ht="20.25" customHeight="1" spans="1:10">
      <c r="A9" s="27"/>
      <c r="B9" s="27"/>
      <c r="C9" s="27"/>
      <c r="D9" s="27"/>
      <c r="E9" s="27"/>
      <c r="F9" s="27"/>
      <c r="G9" s="27"/>
      <c r="H9" s="27"/>
      <c r="I9" s="27"/>
      <c r="J9" s="27"/>
    </row>
    <row r="10" ht="20.25" customHeight="1" spans="1:10">
      <c r="A10" s="27"/>
      <c r="B10" s="27"/>
      <c r="C10" s="27"/>
      <c r="D10" s="27"/>
      <c r="E10" s="27"/>
      <c r="F10" s="27"/>
      <c r="G10" s="27"/>
      <c r="H10" s="27"/>
      <c r="I10" s="27"/>
      <c r="J10" s="27"/>
    </row>
    <row r="11" ht="20.25" customHeight="1" spans="1:10">
      <c r="A11" s="27"/>
      <c r="B11" s="27"/>
      <c r="C11" s="27"/>
      <c r="D11" s="27"/>
      <c r="E11" s="27"/>
      <c r="F11" s="27"/>
      <c r="G11" s="27"/>
      <c r="H11" s="27"/>
      <c r="I11" s="27"/>
      <c r="J11" s="27"/>
    </row>
    <row r="12" ht="20.25" customHeight="1" spans="1:10">
      <c r="A12" s="27"/>
      <c r="B12" s="27"/>
      <c r="C12" s="27"/>
      <c r="D12" s="27"/>
      <c r="E12" s="27"/>
      <c r="F12" s="27"/>
      <c r="G12" s="27"/>
      <c r="H12" s="27"/>
      <c r="I12" s="27"/>
      <c r="J12" s="27"/>
    </row>
    <row r="13" customHeight="1" spans="1:1">
      <c r="A13" t="s">
        <v>175</v>
      </c>
    </row>
  </sheetData>
  <sheetProtection sheet="1" formatCells="0" formatColumns="0" formatRows="0"/>
  <mergeCells count="8">
    <mergeCell ref="A1:J1"/>
    <mergeCell ref="I2:J2"/>
    <mergeCell ref="A3:C3"/>
    <mergeCell ref="I3:J3"/>
    <mergeCell ref="B4:D4"/>
    <mergeCell ref="F4:J4"/>
    <mergeCell ref="A4:A5"/>
    <mergeCell ref="E4:E5"/>
  </mergeCells>
  <pageMargins left="0.75" right="0.75" top="1" bottom="1" header="0.5" footer="0.5"/>
  <pageSetup paperSize="9" orientation="portrait" horizontalDpi="600" verticalDpi="6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showGridLines="0" showZeros="0" workbookViewId="0">
      <selection activeCell="N1" sqref="N$1:N$1048576"/>
    </sheetView>
  </sheetViews>
  <sheetFormatPr defaultColWidth="9" defaultRowHeight="14.25"/>
  <cols>
    <col min="1" max="1" width="18.025" customWidth="1"/>
    <col min="2" max="2" width="4.625" customWidth="1"/>
    <col min="3" max="3" width="3.75" customWidth="1"/>
    <col min="4" max="4" width="4.625" customWidth="1"/>
    <col min="5" max="5" width="6.43333333333333" customWidth="1"/>
    <col min="6" max="6" width="11.75" customWidth="1"/>
    <col min="7" max="7" width="21.675" customWidth="1"/>
    <col min="13" max="13" width="5.75" customWidth="1"/>
    <col min="14" max="14" width="5.875" customWidth="1"/>
  </cols>
  <sheetData>
    <row r="1" ht="27" customHeight="1" spans="1:14">
      <c r="A1" s="101" t="s">
        <v>176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2"/>
    </row>
    <row r="2" customHeight="1" spans="1:14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10" t="s">
        <v>177</v>
      </c>
    </row>
    <row r="3" customHeight="1" spans="1:14">
      <c r="A3" s="48" t="s">
        <v>166</v>
      </c>
      <c r="B3" s="48"/>
      <c r="C3" s="48"/>
      <c r="D3" s="103"/>
      <c r="E3" s="103"/>
      <c r="F3" s="102"/>
      <c r="G3" s="102"/>
      <c r="H3" s="102"/>
      <c r="I3" s="102"/>
      <c r="J3" s="102"/>
      <c r="K3" s="102"/>
      <c r="L3" s="102"/>
      <c r="M3" s="102"/>
      <c r="N3" s="111" t="s">
        <v>25</v>
      </c>
    </row>
    <row r="4" customHeight="1" spans="1:14">
      <c r="A4" s="104" t="s">
        <v>55</v>
      </c>
      <c r="B4" s="105" t="s">
        <v>71</v>
      </c>
      <c r="C4" s="105"/>
      <c r="D4" s="105"/>
      <c r="E4" s="105" t="s">
        <v>72</v>
      </c>
      <c r="F4" s="105" t="s">
        <v>178</v>
      </c>
      <c r="G4" s="105" t="s">
        <v>179</v>
      </c>
      <c r="H4" s="106" t="s">
        <v>98</v>
      </c>
      <c r="I4" s="112"/>
      <c r="J4" s="112"/>
      <c r="K4" s="112"/>
      <c r="L4" s="112"/>
      <c r="M4" s="112"/>
      <c r="N4" s="113"/>
    </row>
    <row r="5" ht="60" customHeight="1" spans="1:14">
      <c r="A5" s="104"/>
      <c r="B5" s="104" t="s">
        <v>73</v>
      </c>
      <c r="C5" s="105" t="s">
        <v>74</v>
      </c>
      <c r="D5" s="105" t="s">
        <v>75</v>
      </c>
      <c r="E5" s="105"/>
      <c r="F5" s="105"/>
      <c r="G5" s="105"/>
      <c r="H5" s="107" t="s">
        <v>31</v>
      </c>
      <c r="I5" s="107" t="s">
        <v>58</v>
      </c>
      <c r="J5" s="107" t="s">
        <v>59</v>
      </c>
      <c r="K5" s="107" t="s">
        <v>60</v>
      </c>
      <c r="L5" s="107" t="s">
        <v>61</v>
      </c>
      <c r="M5" s="107" t="s">
        <v>62</v>
      </c>
      <c r="N5" s="114" t="s">
        <v>63</v>
      </c>
    </row>
    <row r="6" s="14" customFormat="1" ht="23.25" customHeight="1" spans="1:14">
      <c r="A6" s="92"/>
      <c r="B6" s="92"/>
      <c r="C6" s="92"/>
      <c r="D6" s="92"/>
      <c r="E6" s="108" t="s">
        <v>31</v>
      </c>
      <c r="F6" s="92"/>
      <c r="G6" s="92"/>
      <c r="H6" s="109">
        <v>184.84</v>
      </c>
      <c r="I6" s="109">
        <v>165</v>
      </c>
      <c r="J6" s="109">
        <v>5.04</v>
      </c>
      <c r="K6" s="109">
        <v>0</v>
      </c>
      <c r="L6" s="109">
        <v>14.8</v>
      </c>
      <c r="M6" s="115">
        <v>0</v>
      </c>
      <c r="N6" s="94">
        <v>0</v>
      </c>
    </row>
    <row r="7" ht="62" customHeight="1" spans="1:14">
      <c r="A7" s="92" t="s">
        <v>167</v>
      </c>
      <c r="B7" s="92" t="s">
        <v>76</v>
      </c>
      <c r="C7" s="92" t="s">
        <v>77</v>
      </c>
      <c r="D7" s="92" t="s">
        <v>78</v>
      </c>
      <c r="E7" s="108" t="s">
        <v>79</v>
      </c>
      <c r="F7" s="92" t="s">
        <v>180</v>
      </c>
      <c r="G7" s="92" t="s">
        <v>180</v>
      </c>
      <c r="H7" s="109">
        <v>14.8</v>
      </c>
      <c r="I7" s="109">
        <v>0</v>
      </c>
      <c r="J7" s="109">
        <v>0</v>
      </c>
      <c r="K7" s="109">
        <v>0</v>
      </c>
      <c r="L7" s="109">
        <v>14.8</v>
      </c>
      <c r="M7" s="115">
        <v>0</v>
      </c>
      <c r="N7" s="94">
        <v>0</v>
      </c>
    </row>
    <row r="8" ht="62" customHeight="1" spans="1:14">
      <c r="A8" s="92" t="s">
        <v>167</v>
      </c>
      <c r="B8" s="92" t="s">
        <v>76</v>
      </c>
      <c r="C8" s="92" t="s">
        <v>77</v>
      </c>
      <c r="D8" s="92" t="s">
        <v>78</v>
      </c>
      <c r="E8" s="108" t="s">
        <v>79</v>
      </c>
      <c r="F8" s="92" t="s">
        <v>181</v>
      </c>
      <c r="G8" s="92" t="s">
        <v>181</v>
      </c>
      <c r="H8" s="109">
        <v>5.04</v>
      </c>
      <c r="I8" s="109">
        <v>0</v>
      </c>
      <c r="J8" s="109">
        <v>5.04</v>
      </c>
      <c r="K8" s="109">
        <v>0</v>
      </c>
      <c r="L8" s="109">
        <v>0</v>
      </c>
      <c r="M8" s="115">
        <v>0</v>
      </c>
      <c r="N8" s="94">
        <v>0</v>
      </c>
    </row>
    <row r="9" ht="62" customHeight="1" spans="1:14">
      <c r="A9" s="92" t="s">
        <v>167</v>
      </c>
      <c r="B9" s="92" t="s">
        <v>76</v>
      </c>
      <c r="C9" s="92" t="s">
        <v>77</v>
      </c>
      <c r="D9" s="92" t="s">
        <v>80</v>
      </c>
      <c r="E9" s="108" t="s">
        <v>81</v>
      </c>
      <c r="F9" s="92" t="s">
        <v>182</v>
      </c>
      <c r="G9" s="92" t="s">
        <v>183</v>
      </c>
      <c r="H9" s="109">
        <v>50</v>
      </c>
      <c r="I9" s="109">
        <v>50</v>
      </c>
      <c r="J9" s="109">
        <v>0</v>
      </c>
      <c r="K9" s="109">
        <v>0</v>
      </c>
      <c r="L9" s="109">
        <v>0</v>
      </c>
      <c r="M9" s="115">
        <v>0</v>
      </c>
      <c r="N9" s="94">
        <v>0</v>
      </c>
    </row>
    <row r="10" ht="102" customHeight="1" spans="1:14">
      <c r="A10" s="92" t="s">
        <v>167</v>
      </c>
      <c r="B10" s="92" t="s">
        <v>76</v>
      </c>
      <c r="C10" s="92" t="s">
        <v>77</v>
      </c>
      <c r="D10" s="92" t="s">
        <v>80</v>
      </c>
      <c r="E10" s="108" t="s">
        <v>81</v>
      </c>
      <c r="F10" s="92" t="s">
        <v>184</v>
      </c>
      <c r="G10" s="92" t="s">
        <v>185</v>
      </c>
      <c r="H10" s="109">
        <v>9</v>
      </c>
      <c r="I10" s="109">
        <v>9</v>
      </c>
      <c r="J10" s="109">
        <v>0</v>
      </c>
      <c r="K10" s="109">
        <v>0</v>
      </c>
      <c r="L10" s="109">
        <v>0</v>
      </c>
      <c r="M10" s="115">
        <v>0</v>
      </c>
      <c r="N10" s="94">
        <v>0</v>
      </c>
    </row>
    <row r="11" ht="69" customHeight="1" spans="1:14">
      <c r="A11" s="92" t="s">
        <v>167</v>
      </c>
      <c r="B11" s="92" t="s">
        <v>76</v>
      </c>
      <c r="C11" s="92" t="s">
        <v>77</v>
      </c>
      <c r="D11" s="92" t="s">
        <v>80</v>
      </c>
      <c r="E11" s="108" t="s">
        <v>81</v>
      </c>
      <c r="F11" s="92" t="s">
        <v>186</v>
      </c>
      <c r="G11" s="92" t="s">
        <v>187</v>
      </c>
      <c r="H11" s="109">
        <v>15</v>
      </c>
      <c r="I11" s="109">
        <v>15</v>
      </c>
      <c r="J11" s="109">
        <v>0</v>
      </c>
      <c r="K11" s="109">
        <v>0</v>
      </c>
      <c r="L11" s="109">
        <v>0</v>
      </c>
      <c r="M11" s="115">
        <v>0</v>
      </c>
      <c r="N11" s="94">
        <v>0</v>
      </c>
    </row>
    <row r="12" ht="87" customHeight="1" spans="1:14">
      <c r="A12" s="92" t="s">
        <v>167</v>
      </c>
      <c r="B12" s="92" t="s">
        <v>76</v>
      </c>
      <c r="C12" s="92" t="s">
        <v>77</v>
      </c>
      <c r="D12" s="92" t="s">
        <v>80</v>
      </c>
      <c r="E12" s="108" t="s">
        <v>81</v>
      </c>
      <c r="F12" s="92" t="s">
        <v>188</v>
      </c>
      <c r="G12" s="92" t="s">
        <v>189</v>
      </c>
      <c r="H12" s="109">
        <v>70</v>
      </c>
      <c r="I12" s="109">
        <v>70</v>
      </c>
      <c r="J12" s="109">
        <v>0</v>
      </c>
      <c r="K12" s="109">
        <v>0</v>
      </c>
      <c r="L12" s="109">
        <v>0</v>
      </c>
      <c r="M12" s="115">
        <v>0</v>
      </c>
      <c r="N12" s="94">
        <v>0</v>
      </c>
    </row>
    <row r="13" ht="83" customHeight="1" spans="1:14">
      <c r="A13" s="92" t="s">
        <v>167</v>
      </c>
      <c r="B13" s="92" t="s">
        <v>76</v>
      </c>
      <c r="C13" s="92" t="s">
        <v>77</v>
      </c>
      <c r="D13" s="92" t="s">
        <v>80</v>
      </c>
      <c r="E13" s="108" t="s">
        <v>81</v>
      </c>
      <c r="F13" s="92" t="s">
        <v>190</v>
      </c>
      <c r="G13" s="92" t="s">
        <v>191</v>
      </c>
      <c r="H13" s="109">
        <v>21</v>
      </c>
      <c r="I13" s="109">
        <v>21</v>
      </c>
      <c r="J13" s="109">
        <v>0</v>
      </c>
      <c r="K13" s="109">
        <v>0</v>
      </c>
      <c r="L13" s="109">
        <v>0</v>
      </c>
      <c r="M13" s="115">
        <v>0</v>
      </c>
      <c r="N13" s="94">
        <v>0</v>
      </c>
    </row>
  </sheetData>
  <sheetProtection formatCells="0" formatColumns="0" formatRows="0"/>
  <mergeCells count="6">
    <mergeCell ref="B4:D4"/>
    <mergeCell ref="H4:N4"/>
    <mergeCell ref="A4:A5"/>
    <mergeCell ref="E4:E5"/>
    <mergeCell ref="F4:F5"/>
    <mergeCell ref="G4:G5"/>
  </mergeCells>
  <pageMargins left="0.432638888888889" right="0.236111111111111" top="0.275" bottom="0.196527777777778" header="0.118055555555556" footer="0.118055555555556"/>
  <pageSetup paperSize="9" orientation="landscape" horizontalDpi="600" verticalDpi="6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2"/>
  <sheetViews>
    <sheetView showGridLines="0" showZeros="0" tabSelected="1" workbookViewId="0">
      <selection activeCell="F18" sqref="F18"/>
    </sheetView>
  </sheetViews>
  <sheetFormatPr defaultColWidth="9" defaultRowHeight="14.25"/>
  <cols>
    <col min="1" max="1" width="15.125" customWidth="1"/>
    <col min="2" max="2" width="11.2083333333333" customWidth="1"/>
    <col min="3" max="3" width="12.55" customWidth="1"/>
    <col min="4" max="4" width="16.5" customWidth="1"/>
    <col min="6" max="6" width="9" style="83" customWidth="1"/>
    <col min="7" max="7" width="10.875" style="83" customWidth="1"/>
    <col min="8" max="8" width="8.7" style="83" customWidth="1"/>
    <col min="9" max="9" width="9.44166666666667" style="83" customWidth="1"/>
    <col min="10" max="10" width="6.5" style="83" customWidth="1"/>
    <col min="11" max="11" width="6.13333333333333" style="83" customWidth="1"/>
    <col min="12" max="12" width="6.375" style="83" customWidth="1"/>
  </cols>
  <sheetData>
    <row r="1" ht="22.5" customHeight="1" spans="1:12">
      <c r="A1" s="84" t="s">
        <v>192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</row>
    <row r="2" ht="36.75" customHeight="1" spans="1:12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97" t="s">
        <v>193</v>
      </c>
    </row>
    <row r="3" customHeight="1" spans="1:12">
      <c r="A3" s="33" t="s">
        <v>166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98" t="s">
        <v>25</v>
      </c>
    </row>
    <row r="4" ht="37.5" customHeight="1" spans="1:12">
      <c r="A4" s="86" t="s">
        <v>55</v>
      </c>
      <c r="B4" s="86" t="s">
        <v>194</v>
      </c>
      <c r="C4" s="86" t="s">
        <v>195</v>
      </c>
      <c r="D4" s="86" t="s">
        <v>196</v>
      </c>
      <c r="E4" s="86" t="s">
        <v>197</v>
      </c>
      <c r="F4" s="87" t="s">
        <v>98</v>
      </c>
      <c r="G4" s="88"/>
      <c r="H4" s="88"/>
      <c r="I4" s="88"/>
      <c r="J4" s="88"/>
      <c r="K4" s="88"/>
      <c r="L4" s="99"/>
    </row>
    <row r="5" ht="33.75" customHeight="1" spans="1:12">
      <c r="A5" s="89"/>
      <c r="B5" s="89"/>
      <c r="C5" s="89"/>
      <c r="D5" s="89"/>
      <c r="E5" s="89"/>
      <c r="F5" s="90" t="s">
        <v>31</v>
      </c>
      <c r="G5" s="91" t="s">
        <v>198</v>
      </c>
      <c r="H5" s="91" t="s">
        <v>199</v>
      </c>
      <c r="I5" s="91" t="s">
        <v>200</v>
      </c>
      <c r="J5" s="91" t="s">
        <v>201</v>
      </c>
      <c r="K5" s="91" t="s">
        <v>62</v>
      </c>
      <c r="L5" s="100" t="s">
        <v>202</v>
      </c>
    </row>
    <row r="6" s="14" customFormat="1" ht="20.25" customHeight="1" spans="1:12">
      <c r="A6" s="92" t="s">
        <v>31</v>
      </c>
      <c r="B6" s="92"/>
      <c r="C6" s="92"/>
      <c r="D6" s="92"/>
      <c r="E6" s="93">
        <v>320</v>
      </c>
      <c r="F6" s="94">
        <v>151.78</v>
      </c>
      <c r="G6" s="94">
        <v>151.78</v>
      </c>
      <c r="H6" s="94">
        <v>0</v>
      </c>
      <c r="I6" s="94">
        <v>0</v>
      </c>
      <c r="J6" s="94">
        <v>0</v>
      </c>
      <c r="K6" s="94">
        <v>0</v>
      </c>
      <c r="L6" s="94">
        <v>0</v>
      </c>
    </row>
    <row r="7" ht="20.25" customHeight="1" spans="1:12">
      <c r="A7" s="92" t="s">
        <v>167</v>
      </c>
      <c r="B7" s="92" t="s">
        <v>203</v>
      </c>
      <c r="C7" s="92" t="s">
        <v>204</v>
      </c>
      <c r="D7" s="92" t="s">
        <v>205</v>
      </c>
      <c r="E7" s="93">
        <v>1</v>
      </c>
      <c r="F7" s="94">
        <v>0.65</v>
      </c>
      <c r="G7" s="94">
        <v>0.65</v>
      </c>
      <c r="H7" s="94">
        <v>0</v>
      </c>
      <c r="I7" s="94">
        <v>0</v>
      </c>
      <c r="J7" s="94">
        <v>0</v>
      </c>
      <c r="K7" s="94">
        <v>0</v>
      </c>
      <c r="L7" s="94">
        <v>0</v>
      </c>
    </row>
    <row r="8" ht="20.25" customHeight="1" spans="1:12">
      <c r="A8" s="92" t="s">
        <v>167</v>
      </c>
      <c r="B8" s="92" t="s">
        <v>206</v>
      </c>
      <c r="C8" s="92" t="s">
        <v>204</v>
      </c>
      <c r="D8" s="92" t="s">
        <v>207</v>
      </c>
      <c r="E8" s="93">
        <v>40</v>
      </c>
      <c r="F8" s="94">
        <v>6</v>
      </c>
      <c r="G8" s="94">
        <v>6</v>
      </c>
      <c r="H8" s="94">
        <v>0</v>
      </c>
      <c r="I8" s="94">
        <v>0</v>
      </c>
      <c r="J8" s="94">
        <v>0</v>
      </c>
      <c r="K8" s="94">
        <v>0</v>
      </c>
      <c r="L8" s="94">
        <v>0</v>
      </c>
    </row>
    <row r="9" ht="20.25" customHeight="1" spans="1:12">
      <c r="A9" s="92" t="s">
        <v>167</v>
      </c>
      <c r="B9" s="92" t="s">
        <v>208</v>
      </c>
      <c r="C9" s="92" t="s">
        <v>204</v>
      </c>
      <c r="D9" s="92" t="s">
        <v>209</v>
      </c>
      <c r="E9" s="93">
        <v>28</v>
      </c>
      <c r="F9" s="94">
        <v>2.24</v>
      </c>
      <c r="G9" s="94">
        <v>2.24</v>
      </c>
      <c r="H9" s="94">
        <v>0</v>
      </c>
      <c r="I9" s="94">
        <v>0</v>
      </c>
      <c r="J9" s="94">
        <v>0</v>
      </c>
      <c r="K9" s="94">
        <v>0</v>
      </c>
      <c r="L9" s="94">
        <v>0</v>
      </c>
    </row>
    <row r="10" ht="20.25" customHeight="1" spans="1:12">
      <c r="A10" s="92" t="s">
        <v>167</v>
      </c>
      <c r="B10" s="92" t="s">
        <v>210</v>
      </c>
      <c r="C10" s="92" t="s">
        <v>204</v>
      </c>
      <c r="D10" s="92" t="s">
        <v>211</v>
      </c>
      <c r="E10" s="93">
        <v>4</v>
      </c>
      <c r="F10" s="94">
        <v>1.92</v>
      </c>
      <c r="G10" s="94">
        <v>1.92</v>
      </c>
      <c r="H10" s="94">
        <v>0</v>
      </c>
      <c r="I10" s="94">
        <v>0</v>
      </c>
      <c r="J10" s="94">
        <v>0</v>
      </c>
      <c r="K10" s="94">
        <v>0</v>
      </c>
      <c r="L10" s="94">
        <v>0</v>
      </c>
    </row>
    <row r="11" ht="20.25" customHeight="1" spans="1:12">
      <c r="A11" s="92" t="s">
        <v>167</v>
      </c>
      <c r="B11" s="92" t="s">
        <v>212</v>
      </c>
      <c r="C11" s="92" t="s">
        <v>212</v>
      </c>
      <c r="D11" s="92" t="s">
        <v>213</v>
      </c>
      <c r="E11" s="93">
        <v>1</v>
      </c>
      <c r="F11" s="94">
        <v>1.04</v>
      </c>
      <c r="G11" s="94">
        <v>1.04</v>
      </c>
      <c r="H11" s="94">
        <v>0</v>
      </c>
      <c r="I11" s="94">
        <v>0</v>
      </c>
      <c r="J11" s="94">
        <v>0</v>
      </c>
      <c r="K11" s="94">
        <v>0</v>
      </c>
      <c r="L11" s="94">
        <v>0</v>
      </c>
    </row>
    <row r="12" ht="20.25" customHeight="1" spans="1:12">
      <c r="A12" s="92" t="s">
        <v>167</v>
      </c>
      <c r="B12" s="92" t="s">
        <v>214</v>
      </c>
      <c r="C12" s="92" t="s">
        <v>204</v>
      </c>
      <c r="D12" s="92" t="s">
        <v>215</v>
      </c>
      <c r="E12" s="93">
        <v>10</v>
      </c>
      <c r="F12" s="94">
        <v>6.5</v>
      </c>
      <c r="G12" s="94">
        <v>6.5</v>
      </c>
      <c r="H12" s="94">
        <v>0</v>
      </c>
      <c r="I12" s="94">
        <v>0</v>
      </c>
      <c r="J12" s="94">
        <v>0</v>
      </c>
      <c r="K12" s="94">
        <v>0</v>
      </c>
      <c r="L12" s="94">
        <v>0</v>
      </c>
    </row>
    <row r="13" ht="20.25" customHeight="1" spans="1:12">
      <c r="A13" s="92" t="s">
        <v>167</v>
      </c>
      <c r="B13" s="92" t="s">
        <v>203</v>
      </c>
      <c r="C13" s="92" t="s">
        <v>204</v>
      </c>
      <c r="D13" s="92" t="s">
        <v>216</v>
      </c>
      <c r="E13" s="93">
        <v>1</v>
      </c>
      <c r="F13" s="94">
        <v>0.95</v>
      </c>
      <c r="G13" s="94">
        <v>0.95</v>
      </c>
      <c r="H13" s="94">
        <v>0</v>
      </c>
      <c r="I13" s="94">
        <v>0</v>
      </c>
      <c r="J13" s="94">
        <v>0</v>
      </c>
      <c r="K13" s="94">
        <v>0</v>
      </c>
      <c r="L13" s="94">
        <v>0</v>
      </c>
    </row>
    <row r="14" ht="20.25" customHeight="1" spans="1:12">
      <c r="A14" s="92" t="s">
        <v>167</v>
      </c>
      <c r="B14" s="92" t="s">
        <v>217</v>
      </c>
      <c r="C14" s="92" t="s">
        <v>218</v>
      </c>
      <c r="D14" s="92" t="s">
        <v>219</v>
      </c>
      <c r="E14" s="93">
        <v>1</v>
      </c>
      <c r="F14" s="94">
        <v>1.83</v>
      </c>
      <c r="G14" s="94">
        <v>1.83</v>
      </c>
      <c r="H14" s="94">
        <v>0</v>
      </c>
      <c r="I14" s="94">
        <v>0</v>
      </c>
      <c r="J14" s="94">
        <v>0</v>
      </c>
      <c r="K14" s="94">
        <v>0</v>
      </c>
      <c r="L14" s="94">
        <v>0</v>
      </c>
    </row>
    <row r="15" ht="20.25" customHeight="1" spans="1:12">
      <c r="A15" s="92" t="s">
        <v>167</v>
      </c>
      <c r="B15" s="92" t="s">
        <v>220</v>
      </c>
      <c r="C15" s="92" t="s">
        <v>221</v>
      </c>
      <c r="D15" s="92" t="s">
        <v>222</v>
      </c>
      <c r="E15" s="93">
        <v>1</v>
      </c>
      <c r="F15" s="94">
        <v>8.26</v>
      </c>
      <c r="G15" s="94">
        <v>8.26</v>
      </c>
      <c r="H15" s="94">
        <v>0</v>
      </c>
      <c r="I15" s="94">
        <v>0</v>
      </c>
      <c r="J15" s="94">
        <v>0</v>
      </c>
      <c r="K15" s="94">
        <v>0</v>
      </c>
      <c r="L15" s="94">
        <v>0</v>
      </c>
    </row>
    <row r="16" ht="20.25" customHeight="1" spans="1:12">
      <c r="A16" s="92" t="s">
        <v>167</v>
      </c>
      <c r="B16" s="92" t="s">
        <v>223</v>
      </c>
      <c r="C16" s="92" t="s">
        <v>224</v>
      </c>
      <c r="D16" s="92" t="s">
        <v>225</v>
      </c>
      <c r="E16" s="93">
        <v>14</v>
      </c>
      <c r="F16" s="94">
        <v>9.1</v>
      </c>
      <c r="G16" s="94">
        <v>9.1</v>
      </c>
      <c r="H16" s="94">
        <v>0</v>
      </c>
      <c r="I16" s="94">
        <v>0</v>
      </c>
      <c r="J16" s="94">
        <v>0</v>
      </c>
      <c r="K16" s="94">
        <v>0</v>
      </c>
      <c r="L16" s="94">
        <v>0</v>
      </c>
    </row>
    <row r="17" ht="20.25" customHeight="1" spans="1:12">
      <c r="A17" s="92" t="s">
        <v>167</v>
      </c>
      <c r="B17" s="92" t="s">
        <v>226</v>
      </c>
      <c r="C17" s="92" t="s">
        <v>204</v>
      </c>
      <c r="D17" s="92" t="s">
        <v>222</v>
      </c>
      <c r="E17" s="93">
        <v>1</v>
      </c>
      <c r="F17" s="94">
        <v>3.6</v>
      </c>
      <c r="G17" s="94">
        <v>3.6</v>
      </c>
      <c r="H17" s="94">
        <v>0</v>
      </c>
      <c r="I17" s="94">
        <v>0</v>
      </c>
      <c r="J17" s="94">
        <v>0</v>
      </c>
      <c r="K17" s="94">
        <v>0</v>
      </c>
      <c r="L17" s="94">
        <v>0</v>
      </c>
    </row>
    <row r="18" ht="20.25" customHeight="1" spans="1:12">
      <c r="A18" s="92" t="s">
        <v>167</v>
      </c>
      <c r="B18" s="92" t="s">
        <v>206</v>
      </c>
      <c r="C18" s="92" t="s">
        <v>204</v>
      </c>
      <c r="D18" s="92" t="s">
        <v>227</v>
      </c>
      <c r="E18" s="93">
        <v>8</v>
      </c>
      <c r="F18" s="94">
        <v>5.6</v>
      </c>
      <c r="G18" s="94">
        <v>5.6</v>
      </c>
      <c r="H18" s="94">
        <v>0</v>
      </c>
      <c r="I18" s="94">
        <v>0</v>
      </c>
      <c r="J18" s="94">
        <v>0</v>
      </c>
      <c r="K18" s="94">
        <v>0</v>
      </c>
      <c r="L18" s="94">
        <v>0</v>
      </c>
    </row>
    <row r="19" ht="20.25" customHeight="1" spans="1:12">
      <c r="A19" s="92" t="s">
        <v>167</v>
      </c>
      <c r="B19" s="92" t="s">
        <v>210</v>
      </c>
      <c r="C19" s="92" t="s">
        <v>204</v>
      </c>
      <c r="D19" s="92" t="s">
        <v>228</v>
      </c>
      <c r="E19" s="93">
        <v>10</v>
      </c>
      <c r="F19" s="94">
        <v>2.8</v>
      </c>
      <c r="G19" s="94">
        <v>2.8</v>
      </c>
      <c r="H19" s="94">
        <v>0</v>
      </c>
      <c r="I19" s="94">
        <v>0</v>
      </c>
      <c r="J19" s="94">
        <v>0</v>
      </c>
      <c r="K19" s="94">
        <v>0</v>
      </c>
      <c r="L19" s="94">
        <v>0</v>
      </c>
    </row>
    <row r="20" ht="20.25" customHeight="1" spans="1:12">
      <c r="A20" s="92" t="s">
        <v>167</v>
      </c>
      <c r="B20" s="92" t="s">
        <v>229</v>
      </c>
      <c r="C20" s="92" t="s">
        <v>230</v>
      </c>
      <c r="D20" s="92" t="s">
        <v>231</v>
      </c>
      <c r="E20" s="93">
        <v>1</v>
      </c>
      <c r="F20" s="94">
        <v>5.5</v>
      </c>
      <c r="G20" s="94">
        <v>5.5</v>
      </c>
      <c r="H20" s="94">
        <v>0</v>
      </c>
      <c r="I20" s="94">
        <v>0</v>
      </c>
      <c r="J20" s="94">
        <v>0</v>
      </c>
      <c r="K20" s="94">
        <v>0</v>
      </c>
      <c r="L20" s="94">
        <v>0</v>
      </c>
    </row>
    <row r="21" ht="20.25" customHeight="1" spans="1:12">
      <c r="A21" s="92" t="s">
        <v>167</v>
      </c>
      <c r="B21" s="92" t="s">
        <v>232</v>
      </c>
      <c r="C21" s="92" t="s">
        <v>204</v>
      </c>
      <c r="D21" s="92" t="s">
        <v>233</v>
      </c>
      <c r="E21" s="93">
        <v>8</v>
      </c>
      <c r="F21" s="94">
        <v>3.04</v>
      </c>
      <c r="G21" s="94">
        <v>3.04</v>
      </c>
      <c r="H21" s="94">
        <v>0</v>
      </c>
      <c r="I21" s="94">
        <v>0</v>
      </c>
      <c r="J21" s="94">
        <v>0</v>
      </c>
      <c r="K21" s="94">
        <v>0</v>
      </c>
      <c r="L21" s="94">
        <v>0</v>
      </c>
    </row>
    <row r="22" ht="20.25" customHeight="1" spans="1:12">
      <c r="A22" s="92" t="s">
        <v>167</v>
      </c>
      <c r="B22" s="92" t="s">
        <v>234</v>
      </c>
      <c r="C22" s="92" t="s">
        <v>234</v>
      </c>
      <c r="D22" s="92" t="s">
        <v>235</v>
      </c>
      <c r="E22" s="93">
        <v>10</v>
      </c>
      <c r="F22" s="94">
        <v>2.2</v>
      </c>
      <c r="G22" s="94">
        <v>2.2</v>
      </c>
      <c r="H22" s="94">
        <v>0</v>
      </c>
      <c r="I22" s="94">
        <v>0</v>
      </c>
      <c r="J22" s="94">
        <v>0</v>
      </c>
      <c r="K22" s="94">
        <v>0</v>
      </c>
      <c r="L22" s="94">
        <v>0</v>
      </c>
    </row>
    <row r="23" ht="20.25" customHeight="1" spans="1:12">
      <c r="A23" s="92" t="s">
        <v>167</v>
      </c>
      <c r="B23" s="92" t="s">
        <v>236</v>
      </c>
      <c r="C23" s="92" t="s">
        <v>224</v>
      </c>
      <c r="D23" s="92" t="s">
        <v>237</v>
      </c>
      <c r="E23" s="93">
        <v>2</v>
      </c>
      <c r="F23" s="94">
        <v>1.2</v>
      </c>
      <c r="G23" s="94">
        <v>1.2</v>
      </c>
      <c r="H23" s="94">
        <v>0</v>
      </c>
      <c r="I23" s="94">
        <v>0</v>
      </c>
      <c r="J23" s="94">
        <v>0</v>
      </c>
      <c r="K23" s="94">
        <v>0</v>
      </c>
      <c r="L23" s="94">
        <v>0</v>
      </c>
    </row>
    <row r="24" ht="20.25" customHeight="1" spans="1:12">
      <c r="A24" s="92" t="s">
        <v>167</v>
      </c>
      <c r="B24" s="92" t="s">
        <v>238</v>
      </c>
      <c r="C24" s="92" t="s">
        <v>239</v>
      </c>
      <c r="D24" s="92" t="s">
        <v>240</v>
      </c>
      <c r="E24" s="93">
        <v>14</v>
      </c>
      <c r="F24" s="94">
        <v>4.9</v>
      </c>
      <c r="G24" s="94">
        <v>4.9</v>
      </c>
      <c r="H24" s="94">
        <v>0</v>
      </c>
      <c r="I24" s="94">
        <v>0</v>
      </c>
      <c r="J24" s="94">
        <v>0</v>
      </c>
      <c r="K24" s="94">
        <v>0</v>
      </c>
      <c r="L24" s="94">
        <v>0</v>
      </c>
    </row>
    <row r="25" ht="20.25" customHeight="1" spans="1:12">
      <c r="A25" s="92" t="s">
        <v>167</v>
      </c>
      <c r="B25" s="92" t="s">
        <v>214</v>
      </c>
      <c r="C25" s="92" t="s">
        <v>204</v>
      </c>
      <c r="D25" s="92" t="s">
        <v>241</v>
      </c>
      <c r="E25" s="93">
        <v>8</v>
      </c>
      <c r="F25" s="94">
        <v>6.4</v>
      </c>
      <c r="G25" s="94">
        <v>6.4</v>
      </c>
      <c r="H25" s="94">
        <v>0</v>
      </c>
      <c r="I25" s="94">
        <v>0</v>
      </c>
      <c r="J25" s="94">
        <v>0</v>
      </c>
      <c r="K25" s="94">
        <v>0</v>
      </c>
      <c r="L25" s="94">
        <v>0</v>
      </c>
    </row>
    <row r="26" ht="20.25" customHeight="1" spans="1:12">
      <c r="A26" s="92" t="s">
        <v>167</v>
      </c>
      <c r="B26" s="92" t="s">
        <v>242</v>
      </c>
      <c r="C26" s="92" t="s">
        <v>204</v>
      </c>
      <c r="D26" s="92" t="s">
        <v>243</v>
      </c>
      <c r="E26" s="93">
        <v>14</v>
      </c>
      <c r="F26" s="94">
        <v>11.9</v>
      </c>
      <c r="G26" s="94">
        <v>11.9</v>
      </c>
      <c r="H26" s="94">
        <v>0</v>
      </c>
      <c r="I26" s="94">
        <v>0</v>
      </c>
      <c r="J26" s="94">
        <v>0</v>
      </c>
      <c r="K26" s="94">
        <v>0</v>
      </c>
      <c r="L26" s="94">
        <v>0</v>
      </c>
    </row>
    <row r="27" ht="20.25" customHeight="1" spans="1:12">
      <c r="A27" s="92" t="s">
        <v>167</v>
      </c>
      <c r="B27" s="92" t="s">
        <v>244</v>
      </c>
      <c r="C27" s="92" t="s">
        <v>245</v>
      </c>
      <c r="D27" s="92" t="s">
        <v>246</v>
      </c>
      <c r="E27" s="93">
        <v>1</v>
      </c>
      <c r="F27" s="94">
        <v>50</v>
      </c>
      <c r="G27" s="94">
        <v>50</v>
      </c>
      <c r="H27" s="94">
        <v>0</v>
      </c>
      <c r="I27" s="94">
        <v>0</v>
      </c>
      <c r="J27" s="94">
        <v>0</v>
      </c>
      <c r="K27" s="94">
        <v>0</v>
      </c>
      <c r="L27" s="94">
        <v>0</v>
      </c>
    </row>
    <row r="28" ht="20.25" customHeight="1" spans="1:12">
      <c r="A28" s="92" t="s">
        <v>167</v>
      </c>
      <c r="B28" s="92" t="s">
        <v>247</v>
      </c>
      <c r="C28" s="92" t="s">
        <v>248</v>
      </c>
      <c r="D28" s="92" t="s">
        <v>222</v>
      </c>
      <c r="E28" s="93">
        <v>1</v>
      </c>
      <c r="F28" s="94">
        <v>9.92</v>
      </c>
      <c r="G28" s="94">
        <v>9.92</v>
      </c>
      <c r="H28" s="94">
        <v>0</v>
      </c>
      <c r="I28" s="94">
        <v>0</v>
      </c>
      <c r="J28" s="94">
        <v>0</v>
      </c>
      <c r="K28" s="94">
        <v>0</v>
      </c>
      <c r="L28" s="94">
        <v>0</v>
      </c>
    </row>
    <row r="29" ht="20.25" customHeight="1" spans="1:12">
      <c r="A29" s="92" t="s">
        <v>167</v>
      </c>
      <c r="B29" s="92" t="s">
        <v>249</v>
      </c>
      <c r="C29" s="92" t="s">
        <v>250</v>
      </c>
      <c r="D29" s="92" t="s">
        <v>251</v>
      </c>
      <c r="E29" s="93">
        <v>100</v>
      </c>
      <c r="F29" s="94">
        <v>5.2</v>
      </c>
      <c r="G29" s="94">
        <v>5.2</v>
      </c>
      <c r="H29" s="94">
        <v>0</v>
      </c>
      <c r="I29" s="94">
        <v>0</v>
      </c>
      <c r="J29" s="94">
        <v>0</v>
      </c>
      <c r="K29" s="94">
        <v>0</v>
      </c>
      <c r="L29" s="94">
        <v>0</v>
      </c>
    </row>
    <row r="30" ht="20.25" customHeight="1" spans="1:12">
      <c r="A30" s="92" t="s">
        <v>167</v>
      </c>
      <c r="B30" s="92" t="s">
        <v>252</v>
      </c>
      <c r="C30" s="92" t="s">
        <v>253</v>
      </c>
      <c r="D30" s="92" t="s">
        <v>254</v>
      </c>
      <c r="E30" s="93">
        <v>40</v>
      </c>
      <c r="F30" s="94">
        <v>0.03</v>
      </c>
      <c r="G30" s="94">
        <v>0.03</v>
      </c>
      <c r="H30" s="94">
        <v>0</v>
      </c>
      <c r="I30" s="94">
        <v>0</v>
      </c>
      <c r="J30" s="94">
        <v>0</v>
      </c>
      <c r="K30" s="94">
        <v>0</v>
      </c>
      <c r="L30" s="94">
        <v>0</v>
      </c>
    </row>
    <row r="31" ht="20.25" customHeight="1" spans="1:12">
      <c r="A31" s="92" t="s">
        <v>167</v>
      </c>
      <c r="B31" s="92" t="s">
        <v>255</v>
      </c>
      <c r="C31" s="92" t="s">
        <v>230</v>
      </c>
      <c r="D31" s="92" t="s">
        <v>256</v>
      </c>
      <c r="E31" s="93">
        <v>1</v>
      </c>
      <c r="F31" s="94">
        <v>1</v>
      </c>
      <c r="G31" s="94">
        <v>1</v>
      </c>
      <c r="H31" s="94">
        <v>0</v>
      </c>
      <c r="I31" s="94">
        <v>0</v>
      </c>
      <c r="J31" s="94">
        <v>0</v>
      </c>
      <c r="K31" s="94">
        <v>0</v>
      </c>
      <c r="L31" s="94">
        <v>0</v>
      </c>
    </row>
    <row r="32" spans="1:12">
      <c r="A32" s="95"/>
      <c r="B32" s="95"/>
      <c r="C32" s="95"/>
      <c r="D32" s="95"/>
      <c r="E32" s="95"/>
      <c r="F32" s="96"/>
      <c r="G32" s="96"/>
      <c r="H32" s="96"/>
      <c r="I32" s="96"/>
      <c r="J32" s="96"/>
      <c r="K32" s="96"/>
      <c r="L32" s="96"/>
    </row>
  </sheetData>
  <sheetProtection formatCells="0" formatColumns="0" formatRows="0"/>
  <mergeCells count="6">
    <mergeCell ref="F4:L4"/>
    <mergeCell ref="A4:A5"/>
    <mergeCell ref="B4:B5"/>
    <mergeCell ref="C4:C5"/>
    <mergeCell ref="D4:D5"/>
    <mergeCell ref="E4:E5"/>
  </mergeCells>
  <pageMargins left="0.75" right="0.156944444444444" top="0.236111111111111" bottom="0.236111111111111" header="0.236111111111111" footer="0.118055555555556"/>
  <pageSetup paperSize="9" orientation="landscape" horizontalDpi="600" verticalDpi="6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"/>
  <sheetViews>
    <sheetView showGridLines="0" showZeros="0" workbookViewId="0">
      <selection activeCell="A1" sqref="A1"/>
    </sheetView>
  </sheetViews>
  <sheetFormatPr defaultColWidth="9" defaultRowHeight="14.25" outlineLevelRow="6"/>
  <cols>
    <col min="1" max="1" width="24.875" customWidth="1"/>
  </cols>
  <sheetData>
    <row r="1" ht="22.5" customHeight="1" spans="1:13">
      <c r="A1" s="71" t="s">
        <v>257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ht="22.5" customHeight="1" spans="1:13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80" t="s">
        <v>258</v>
      </c>
    </row>
    <row r="3" customHeight="1" spans="1:13">
      <c r="A3" s="33" t="s">
        <v>166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81" t="s">
        <v>25</v>
      </c>
    </row>
    <row r="4" customHeight="1" spans="1:13">
      <c r="A4" s="73" t="s">
        <v>55</v>
      </c>
      <c r="B4" s="74" t="s">
        <v>259</v>
      </c>
      <c r="C4" s="74" t="s">
        <v>260</v>
      </c>
      <c r="D4" s="74" t="s">
        <v>261</v>
      </c>
      <c r="E4" s="75" t="s">
        <v>262</v>
      </c>
      <c r="F4" s="75" t="s">
        <v>263</v>
      </c>
      <c r="G4" s="76" t="s">
        <v>98</v>
      </c>
      <c r="H4" s="77"/>
      <c r="I4" s="77"/>
      <c r="J4" s="77"/>
      <c r="K4" s="77"/>
      <c r="L4" s="77"/>
      <c r="M4" s="82"/>
    </row>
    <row r="5" ht="45" customHeight="1" spans="1:13">
      <c r="A5" s="73"/>
      <c r="B5" s="74"/>
      <c r="C5" s="74"/>
      <c r="D5" s="74"/>
      <c r="E5" s="78"/>
      <c r="F5" s="78" t="s">
        <v>263</v>
      </c>
      <c r="G5" s="79" t="s">
        <v>31</v>
      </c>
      <c r="H5" s="75" t="s">
        <v>198</v>
      </c>
      <c r="I5" s="75" t="s">
        <v>199</v>
      </c>
      <c r="J5" s="75" t="s">
        <v>200</v>
      </c>
      <c r="K5" s="75" t="s">
        <v>201</v>
      </c>
      <c r="L5" s="75" t="s">
        <v>62</v>
      </c>
      <c r="M5" s="75" t="s">
        <v>202</v>
      </c>
    </row>
    <row r="6" s="14" customFormat="1" ht="21.75" customHeight="1" spans="1:13">
      <c r="A6" s="22"/>
      <c r="B6" s="22"/>
      <c r="C6" s="22"/>
      <c r="D6" s="22"/>
      <c r="E6" s="22"/>
      <c r="F6" s="22"/>
      <c r="G6" s="23"/>
      <c r="H6" s="23"/>
      <c r="I6" s="23"/>
      <c r="J6" s="23"/>
      <c r="K6" s="23"/>
      <c r="L6" s="26"/>
      <c r="M6" s="24"/>
    </row>
    <row r="7" customHeight="1" spans="1:1">
      <c r="A7" t="s">
        <v>264</v>
      </c>
    </row>
  </sheetData>
  <sheetProtection sheet="1" formatCells="0" formatColumns="0" formatRows="0"/>
  <mergeCells count="7">
    <mergeCell ref="G4:M4"/>
    <mergeCell ref="A4:A5"/>
    <mergeCell ref="B4:B5"/>
    <mergeCell ref="C4:C5"/>
    <mergeCell ref="D4:D5"/>
    <mergeCell ref="E4:E5"/>
    <mergeCell ref="F4:F5"/>
  </mergeCells>
  <pageMargins left="0.75" right="0.75" top="1" bottom="1" header="0.5" footer="0.5"/>
  <pageSetup paperSize="9" orientation="portrait" horizontalDpi="600" verticalDpi="6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"/>
  <sheetViews>
    <sheetView showGridLines="0" showZeros="0" workbookViewId="0">
      <selection activeCell="C7" sqref="C7"/>
    </sheetView>
  </sheetViews>
  <sheetFormatPr defaultColWidth="9" defaultRowHeight="14.25" outlineLevelCol="2"/>
  <cols>
    <col min="1" max="3" width="33.875" customWidth="1"/>
  </cols>
  <sheetData>
    <row r="1" ht="27" customHeight="1" spans="1:3">
      <c r="A1" s="59" t="s">
        <v>265</v>
      </c>
      <c r="B1" s="59"/>
      <c r="C1" s="59"/>
    </row>
    <row r="2" ht="27" customHeight="1" spans="1:3">
      <c r="A2" s="59"/>
      <c r="B2" s="59"/>
      <c r="C2" s="60" t="s">
        <v>266</v>
      </c>
    </row>
    <row r="3" customHeight="1" spans="1:3">
      <c r="A3" s="33" t="s">
        <v>166</v>
      </c>
      <c r="B3" s="34"/>
      <c r="C3" s="61" t="s">
        <v>25</v>
      </c>
    </row>
    <row r="4" customHeight="1" spans="1:3">
      <c r="A4" s="62" t="s">
        <v>267</v>
      </c>
      <c r="B4" s="63" t="s">
        <v>268</v>
      </c>
      <c r="C4" s="64"/>
    </row>
    <row r="5" customHeight="1" spans="1:3">
      <c r="A5" s="62"/>
      <c r="B5" s="65" t="s">
        <v>269</v>
      </c>
      <c r="C5" s="66" t="s">
        <v>270</v>
      </c>
    </row>
    <row r="6" s="14" customFormat="1" ht="24.75" customHeight="1" spans="1:3">
      <c r="A6" s="67" t="s">
        <v>271</v>
      </c>
      <c r="B6" s="68">
        <v>18</v>
      </c>
      <c r="C6" s="69">
        <v>32</v>
      </c>
    </row>
    <row r="7" s="14" customFormat="1" ht="24.75" customHeight="1" spans="1:3">
      <c r="A7" s="70" t="s">
        <v>272</v>
      </c>
      <c r="B7" s="68">
        <v>0</v>
      </c>
      <c r="C7" s="69"/>
    </row>
    <row r="8" s="14" customFormat="1" ht="24.75" customHeight="1" spans="1:3">
      <c r="A8" s="70" t="s">
        <v>273</v>
      </c>
      <c r="B8" s="68">
        <v>0</v>
      </c>
      <c r="C8" s="69"/>
    </row>
    <row r="9" s="14" customFormat="1" ht="24.75" customHeight="1" spans="1:3">
      <c r="A9" s="70" t="s">
        <v>274</v>
      </c>
      <c r="B9" s="68">
        <v>18</v>
      </c>
      <c r="C9" s="69">
        <v>32</v>
      </c>
    </row>
    <row r="10" s="14" customFormat="1" ht="24.75" customHeight="1" spans="1:3">
      <c r="A10" s="70" t="s">
        <v>275</v>
      </c>
      <c r="B10" s="68">
        <v>0</v>
      </c>
      <c r="C10" s="69"/>
    </row>
    <row r="11" s="14" customFormat="1" ht="24.75" customHeight="1" spans="1:3">
      <c r="A11" s="70" t="s">
        <v>276</v>
      </c>
      <c r="B11" s="68">
        <v>18</v>
      </c>
      <c r="C11" s="69">
        <v>32</v>
      </c>
    </row>
  </sheetData>
  <sheetProtection formatCells="0" formatColumns="0" formatRows="0"/>
  <mergeCells count="1">
    <mergeCell ref="A4:A5"/>
  </mergeCells>
  <pageMargins left="0.75" right="0.75" top="1" bottom="1" header="0.5" footer="0.5"/>
  <pageSetup paperSize="9" orientation="portrait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1"/>
  <sheetViews>
    <sheetView showGridLines="0" workbookViewId="0">
      <selection activeCell="A1" sqref="A1"/>
    </sheetView>
  </sheetViews>
  <sheetFormatPr defaultColWidth="9" defaultRowHeight="14.25"/>
  <cols>
    <col min="1" max="1" width="54.375" customWidth="1"/>
  </cols>
  <sheetData>
    <row r="1" ht="22.5" customHeight="1" spans="1:1">
      <c r="A1" s="305" t="s">
        <v>1</v>
      </c>
    </row>
    <row r="2" ht="18" customHeight="1" spans="1:1">
      <c r="A2" s="306" t="s">
        <v>2</v>
      </c>
    </row>
    <row r="3" ht="18" customHeight="1" spans="1:1">
      <c r="A3" s="306" t="s">
        <v>3</v>
      </c>
    </row>
    <row r="4" ht="18" customHeight="1" spans="1:1">
      <c r="A4" s="306" t="s">
        <v>4</v>
      </c>
    </row>
    <row r="5" ht="18" customHeight="1" spans="1:1">
      <c r="A5" s="306" t="s">
        <v>5</v>
      </c>
    </row>
    <row r="6" ht="18" customHeight="1" spans="1:1">
      <c r="A6" s="306" t="s">
        <v>6</v>
      </c>
    </row>
    <row r="7" ht="18" customHeight="1" spans="1:1">
      <c r="A7" s="306" t="s">
        <v>7</v>
      </c>
    </row>
    <row r="8" ht="18" customHeight="1" spans="1:1">
      <c r="A8" s="306" t="s">
        <v>8</v>
      </c>
    </row>
    <row r="9" ht="18" customHeight="1" spans="1:1">
      <c r="A9" s="306" t="s">
        <v>9</v>
      </c>
    </row>
    <row r="10" ht="18" customHeight="1" spans="1:1">
      <c r="A10" s="306" t="s">
        <v>10</v>
      </c>
    </row>
    <row r="11" ht="18" customHeight="1" spans="1:1">
      <c r="A11" s="306" t="s">
        <v>11</v>
      </c>
    </row>
    <row r="12" ht="18" customHeight="1" spans="1:1">
      <c r="A12" s="306" t="s">
        <v>12</v>
      </c>
    </row>
    <row r="13" ht="18" customHeight="1" spans="1:1">
      <c r="A13" s="306" t="s">
        <v>13</v>
      </c>
    </row>
    <row r="14" ht="18" customHeight="1" spans="1:1">
      <c r="A14" s="306" t="s">
        <v>14</v>
      </c>
    </row>
    <row r="15" ht="18" customHeight="1" spans="1:1">
      <c r="A15" s="306" t="s">
        <v>15</v>
      </c>
    </row>
    <row r="16" ht="18" customHeight="1" spans="1:1">
      <c r="A16" s="306" t="s">
        <v>16</v>
      </c>
    </row>
    <row r="17" ht="18" customHeight="1" spans="1:1">
      <c r="A17" s="306" t="s">
        <v>17</v>
      </c>
    </row>
    <row r="18" ht="18" customHeight="1" spans="1:1">
      <c r="A18" s="306" t="s">
        <v>18</v>
      </c>
    </row>
    <row r="19" ht="18" customHeight="1" spans="1:1">
      <c r="A19" s="306" t="s">
        <v>19</v>
      </c>
    </row>
    <row r="20" ht="18" customHeight="1" spans="1:1">
      <c r="A20" s="306" t="s">
        <v>20</v>
      </c>
    </row>
    <row r="21" ht="18" customHeight="1" spans="1:1">
      <c r="A21" s="307" t="s">
        <v>21</v>
      </c>
    </row>
  </sheetData>
  <sheetProtection sheet="1" formatCells="0" formatColumns="0" formatRows="0"/>
  <pageMargins left="0.75" right="0.75" top="1" bottom="1" header="0.5" footer="0.5"/>
  <pageSetup paperSize="9" orientation="portrait" horizontalDpi="600" verticalDpi="60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7"/>
  <sheetViews>
    <sheetView showGridLines="0" showZeros="0" workbookViewId="0">
      <selection activeCell="F26" sqref="F26"/>
    </sheetView>
  </sheetViews>
  <sheetFormatPr defaultColWidth="9" defaultRowHeight="14.25" outlineLevelRow="6"/>
  <cols>
    <col min="1" max="1" width="27" customWidth="1"/>
    <col min="2" max="2" width="7.875" customWidth="1"/>
  </cols>
  <sheetData>
    <row r="1" ht="22.5" customHeight="1" spans="1:18">
      <c r="A1" s="45" t="s">
        <v>277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</row>
    <row r="2" ht="22.5" customHeight="1" spans="1:18">
      <c r="A2" s="46"/>
      <c r="B2" s="46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57" t="s">
        <v>278</v>
      </c>
    </row>
    <row r="3" customHeight="1" spans="1:18">
      <c r="A3" s="48" t="s">
        <v>166</v>
      </c>
      <c r="B3" s="48"/>
      <c r="C3" s="49"/>
      <c r="D3" s="49"/>
      <c r="E3" s="49"/>
      <c r="F3" s="49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8" t="s">
        <v>25</v>
      </c>
    </row>
    <row r="4" ht="21.75" customHeight="1" spans="1:18">
      <c r="A4" s="51" t="s">
        <v>55</v>
      </c>
      <c r="B4" s="52" t="s">
        <v>279</v>
      </c>
      <c r="C4" s="53" t="s">
        <v>280</v>
      </c>
      <c r="D4" s="53"/>
      <c r="E4" s="53"/>
      <c r="F4" s="53"/>
      <c r="G4" s="53" t="s">
        <v>281</v>
      </c>
      <c r="H4" s="53"/>
      <c r="I4" s="53"/>
      <c r="J4" s="53"/>
      <c r="K4" s="53" t="s">
        <v>282</v>
      </c>
      <c r="L4" s="53"/>
      <c r="M4" s="53"/>
      <c r="N4" s="53"/>
      <c r="O4" s="53" t="s">
        <v>283</v>
      </c>
      <c r="P4" s="53"/>
      <c r="Q4" s="53"/>
      <c r="R4" s="53"/>
    </row>
    <row r="5" ht="33" customHeight="1" spans="1:18">
      <c r="A5" s="51"/>
      <c r="B5" s="52"/>
      <c r="C5" s="54" t="s">
        <v>284</v>
      </c>
      <c r="D5" s="54" t="s">
        <v>285</v>
      </c>
      <c r="E5" s="54" t="s">
        <v>286</v>
      </c>
      <c r="F5" s="54" t="s">
        <v>287</v>
      </c>
      <c r="G5" s="54" t="s">
        <v>284</v>
      </c>
      <c r="H5" s="54" t="s">
        <v>285</v>
      </c>
      <c r="I5" s="54" t="s">
        <v>286</v>
      </c>
      <c r="J5" s="54" t="s">
        <v>287</v>
      </c>
      <c r="K5" s="54" t="s">
        <v>284</v>
      </c>
      <c r="L5" s="54" t="s">
        <v>285</v>
      </c>
      <c r="M5" s="54" t="s">
        <v>286</v>
      </c>
      <c r="N5" s="54" t="s">
        <v>287</v>
      </c>
      <c r="O5" s="54" t="s">
        <v>284</v>
      </c>
      <c r="P5" s="54" t="s">
        <v>285</v>
      </c>
      <c r="Q5" s="54" t="s">
        <v>286</v>
      </c>
      <c r="R5" s="54" t="s">
        <v>287</v>
      </c>
    </row>
    <row r="6" s="43" customFormat="1" customHeight="1" spans="1:18">
      <c r="A6" s="55" t="s">
        <v>31</v>
      </c>
      <c r="B6" s="55"/>
      <c r="C6" s="56">
        <v>18</v>
      </c>
      <c r="D6" s="56">
        <v>0</v>
      </c>
      <c r="E6" s="56">
        <v>18</v>
      </c>
      <c r="F6" s="56">
        <v>0</v>
      </c>
      <c r="G6" s="56">
        <v>18</v>
      </c>
      <c r="H6" s="56">
        <v>0</v>
      </c>
      <c r="I6" s="56">
        <v>18</v>
      </c>
      <c r="J6" s="56">
        <v>0</v>
      </c>
      <c r="K6" s="56">
        <v>0</v>
      </c>
      <c r="L6" s="56">
        <v>0</v>
      </c>
      <c r="M6" s="56">
        <v>0</v>
      </c>
      <c r="N6" s="56">
        <v>0</v>
      </c>
      <c r="O6" s="56">
        <v>0</v>
      </c>
      <c r="P6" s="56">
        <v>0</v>
      </c>
      <c r="Q6" s="56">
        <v>0</v>
      </c>
      <c r="R6" s="56">
        <v>0</v>
      </c>
    </row>
    <row r="7" s="44" customFormat="1" customHeight="1" spans="1:18">
      <c r="A7" s="55" t="s">
        <v>167</v>
      </c>
      <c r="B7" s="55" t="s">
        <v>288</v>
      </c>
      <c r="C7" s="56">
        <v>18</v>
      </c>
      <c r="D7" s="56">
        <v>0</v>
      </c>
      <c r="E7" s="56">
        <v>18</v>
      </c>
      <c r="F7" s="56">
        <v>0</v>
      </c>
      <c r="G7" s="56">
        <v>18</v>
      </c>
      <c r="H7" s="56">
        <v>0</v>
      </c>
      <c r="I7" s="56">
        <v>18</v>
      </c>
      <c r="J7" s="56">
        <v>0</v>
      </c>
      <c r="K7" s="56">
        <v>0</v>
      </c>
      <c r="L7" s="56">
        <v>0</v>
      </c>
      <c r="M7" s="56">
        <v>0</v>
      </c>
      <c r="N7" s="56">
        <v>0</v>
      </c>
      <c r="O7" s="56">
        <v>0</v>
      </c>
      <c r="P7" s="56">
        <v>0</v>
      </c>
      <c r="Q7" s="56">
        <v>0</v>
      </c>
      <c r="R7" s="56">
        <v>0</v>
      </c>
    </row>
  </sheetData>
  <sheetProtection formatCells="0" formatColumns="0" formatRows="0"/>
  <mergeCells count="3">
    <mergeCell ref="A1:R1"/>
    <mergeCell ref="A4:A5"/>
    <mergeCell ref="B4:B5"/>
  </mergeCells>
  <pageMargins left="0.75" right="0.75" top="1" bottom="1" header="0.5" footer="0.5"/>
  <pageSetup paperSize="9" orientation="portrait" horizontalDpi="600" verticalDpi="6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showGridLines="0" showZeros="0" workbookViewId="0">
      <selection activeCell="C13" sqref="C13"/>
    </sheetView>
  </sheetViews>
  <sheetFormatPr defaultColWidth="9" defaultRowHeight="14.25" outlineLevelRow="7" outlineLevelCol="5"/>
  <cols>
    <col min="1" max="1" width="24.375" customWidth="1"/>
    <col min="2" max="6" width="16.75" customWidth="1"/>
  </cols>
  <sheetData>
    <row r="1" ht="27" customHeight="1" spans="1:6">
      <c r="A1" s="29" t="s">
        <v>289</v>
      </c>
      <c r="B1" s="30"/>
      <c r="C1" s="30"/>
      <c r="D1" s="30"/>
      <c r="E1" s="30"/>
      <c r="F1" s="30"/>
    </row>
    <row r="2" customHeight="1" spans="1:6">
      <c r="A2" s="31"/>
      <c r="B2" s="31"/>
      <c r="C2" s="31"/>
      <c r="D2" s="31"/>
      <c r="E2" s="31"/>
      <c r="F2" s="32" t="s">
        <v>290</v>
      </c>
    </row>
    <row r="3" customHeight="1" spans="1:6">
      <c r="A3" s="33" t="s">
        <v>24</v>
      </c>
      <c r="B3" s="34"/>
      <c r="C3" s="34"/>
      <c r="D3" s="35"/>
      <c r="E3" s="35"/>
      <c r="F3" s="36" t="s">
        <v>25</v>
      </c>
    </row>
    <row r="4" customHeight="1" spans="1:6">
      <c r="A4" s="37" t="s">
        <v>55</v>
      </c>
      <c r="B4" s="38" t="s">
        <v>71</v>
      </c>
      <c r="C4" s="38"/>
      <c r="D4" s="38"/>
      <c r="E4" s="38" t="s">
        <v>72</v>
      </c>
      <c r="F4" s="39" t="s">
        <v>269</v>
      </c>
    </row>
    <row r="5" customHeight="1" spans="1:6">
      <c r="A5" s="37"/>
      <c r="B5" s="38"/>
      <c r="C5" s="38"/>
      <c r="D5" s="38"/>
      <c r="E5" s="38"/>
      <c r="F5" s="39"/>
    </row>
    <row r="6" customHeight="1" spans="1:6">
      <c r="A6" s="37"/>
      <c r="B6" s="40" t="s">
        <v>73</v>
      </c>
      <c r="C6" s="40" t="s">
        <v>74</v>
      </c>
      <c r="D6" s="40" t="s">
        <v>75</v>
      </c>
      <c r="E6" s="38"/>
      <c r="F6" s="39"/>
    </row>
    <row r="7" s="14" customFormat="1" ht="27.75" customHeight="1" spans="1:6">
      <c r="A7" s="22"/>
      <c r="B7" s="22"/>
      <c r="C7" s="22"/>
      <c r="D7" s="22"/>
      <c r="E7" s="41" t="s">
        <v>31</v>
      </c>
      <c r="F7" s="42">
        <v>277.07</v>
      </c>
    </row>
    <row r="8" ht="45" customHeight="1" spans="1:6">
      <c r="A8" s="22" t="s">
        <v>68</v>
      </c>
      <c r="B8" s="22" t="s">
        <v>76</v>
      </c>
      <c r="C8" s="22" t="s">
        <v>77</v>
      </c>
      <c r="D8" s="22" t="s">
        <v>78</v>
      </c>
      <c r="E8" s="41" t="s">
        <v>79</v>
      </c>
      <c r="F8" s="42">
        <f>223.28+53.79</f>
        <v>277.07</v>
      </c>
    </row>
  </sheetData>
  <sheetProtection formatCells="0" formatColumns="0" formatRows="0"/>
  <mergeCells count="5">
    <mergeCell ref="A3:C3"/>
    <mergeCell ref="A4:A6"/>
    <mergeCell ref="E4:E6"/>
    <mergeCell ref="F4:F6"/>
    <mergeCell ref="B4:D5"/>
  </mergeCells>
  <pageMargins left="0.75" right="0.75" top="1" bottom="1" header="0.5" footer="0.5"/>
  <pageSetup paperSize="9" orientation="portrait" horizontalDpi="600" verticalDpi="6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8"/>
  <sheetViews>
    <sheetView showGridLines="0" showZeros="0" workbookViewId="0">
      <selection activeCell="A1" sqref="A1"/>
    </sheetView>
  </sheetViews>
  <sheetFormatPr defaultColWidth="9" defaultRowHeight="14.25" outlineLevelRow="7"/>
  <sheetData>
    <row r="1" customHeight="1"/>
    <row r="2" ht="26.25" customHeight="1" spans="1:27">
      <c r="A2" s="15" t="s">
        <v>291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</row>
    <row r="3" customHeight="1" spans="1:1">
      <c r="A3" s="14" t="s">
        <v>166</v>
      </c>
    </row>
    <row r="4" ht="27.75" customHeight="1" spans="1:27">
      <c r="A4" s="16" t="s">
        <v>55</v>
      </c>
      <c r="B4" s="16" t="s">
        <v>178</v>
      </c>
      <c r="C4" s="16" t="s">
        <v>31</v>
      </c>
      <c r="D4" s="17" t="s">
        <v>292</v>
      </c>
      <c r="E4" s="18"/>
      <c r="F4" s="18"/>
      <c r="G4" s="18"/>
      <c r="H4" s="18"/>
      <c r="I4" s="18"/>
      <c r="J4" s="25"/>
      <c r="K4" s="17" t="s">
        <v>293</v>
      </c>
      <c r="L4" s="18"/>
      <c r="M4" s="18"/>
      <c r="N4" s="18"/>
      <c r="O4" s="25"/>
      <c r="P4" s="17" t="s">
        <v>293</v>
      </c>
      <c r="Q4" s="18"/>
      <c r="R4" s="18"/>
      <c r="S4" s="18"/>
      <c r="T4" s="25"/>
      <c r="U4" s="17" t="s">
        <v>293</v>
      </c>
      <c r="V4" s="18"/>
      <c r="W4" s="18"/>
      <c r="X4" s="18"/>
      <c r="Y4" s="25"/>
      <c r="Z4" s="27" t="s">
        <v>294</v>
      </c>
      <c r="AA4" s="27"/>
    </row>
    <row r="5" ht="71.25" customHeight="1" spans="1:27">
      <c r="A5" s="19"/>
      <c r="B5" s="19"/>
      <c r="C5" s="19"/>
      <c r="D5" s="20" t="s">
        <v>284</v>
      </c>
      <c r="E5" s="20" t="s">
        <v>292</v>
      </c>
      <c r="F5" s="20" t="s">
        <v>295</v>
      </c>
      <c r="G5" s="20" t="s">
        <v>200</v>
      </c>
      <c r="H5" s="20" t="s">
        <v>201</v>
      </c>
      <c r="I5" s="20" t="s">
        <v>296</v>
      </c>
      <c r="J5" s="20" t="s">
        <v>202</v>
      </c>
      <c r="K5" s="20" t="s">
        <v>297</v>
      </c>
      <c r="L5" s="20" t="s">
        <v>298</v>
      </c>
      <c r="M5" s="20" t="s">
        <v>299</v>
      </c>
      <c r="N5" s="20" t="s">
        <v>300</v>
      </c>
      <c r="O5" s="20" t="s">
        <v>301</v>
      </c>
      <c r="P5" s="20" t="s">
        <v>297</v>
      </c>
      <c r="Q5" s="20" t="s">
        <v>298</v>
      </c>
      <c r="R5" s="20" t="s">
        <v>299</v>
      </c>
      <c r="S5" s="20" t="s">
        <v>300</v>
      </c>
      <c r="T5" s="20" t="s">
        <v>301</v>
      </c>
      <c r="U5" s="20" t="s">
        <v>297</v>
      </c>
      <c r="V5" s="20" t="s">
        <v>298</v>
      </c>
      <c r="W5" s="20" t="s">
        <v>299</v>
      </c>
      <c r="X5" s="20" t="s">
        <v>300</v>
      </c>
      <c r="Y5" s="20" t="s">
        <v>301</v>
      </c>
      <c r="Z5" s="28" t="s">
        <v>302</v>
      </c>
      <c r="AA5" s="28" t="s">
        <v>303</v>
      </c>
    </row>
    <row r="6" customHeight="1" spans="1:27">
      <c r="A6" s="21" t="s">
        <v>304</v>
      </c>
      <c r="B6" s="21" t="s">
        <v>304</v>
      </c>
      <c r="C6" s="21" t="s">
        <v>304</v>
      </c>
      <c r="D6" s="21" t="s">
        <v>304</v>
      </c>
      <c r="E6" s="21" t="s">
        <v>304</v>
      </c>
      <c r="F6" s="21" t="s">
        <v>304</v>
      </c>
      <c r="G6" s="21" t="s">
        <v>304</v>
      </c>
      <c r="H6" s="21" t="s">
        <v>304</v>
      </c>
      <c r="I6" s="21" t="s">
        <v>304</v>
      </c>
      <c r="J6" s="21" t="s">
        <v>304</v>
      </c>
      <c r="K6" s="21" t="s">
        <v>304</v>
      </c>
      <c r="L6" s="21" t="s">
        <v>304</v>
      </c>
      <c r="M6" s="21" t="s">
        <v>304</v>
      </c>
      <c r="N6" s="21" t="s">
        <v>304</v>
      </c>
      <c r="O6" s="21" t="s">
        <v>304</v>
      </c>
      <c r="P6" s="21" t="s">
        <v>304</v>
      </c>
      <c r="Q6" s="21" t="s">
        <v>304</v>
      </c>
      <c r="R6" s="21" t="s">
        <v>304</v>
      </c>
      <c r="S6" s="21" t="s">
        <v>304</v>
      </c>
      <c r="T6" s="21" t="s">
        <v>304</v>
      </c>
      <c r="U6" s="21" t="s">
        <v>304</v>
      </c>
      <c r="V6" s="21" t="s">
        <v>304</v>
      </c>
      <c r="W6" s="21" t="s">
        <v>304</v>
      </c>
      <c r="X6" s="21" t="s">
        <v>304</v>
      </c>
      <c r="Y6" s="21" t="s">
        <v>304</v>
      </c>
      <c r="Z6" s="21" t="s">
        <v>304</v>
      </c>
      <c r="AA6" s="21" t="s">
        <v>304</v>
      </c>
    </row>
    <row r="7" s="14" customFormat="1" ht="25.5" customHeight="1" spans="1:27">
      <c r="A7" s="22"/>
      <c r="B7" s="22"/>
      <c r="C7" s="23"/>
      <c r="D7" s="24"/>
      <c r="E7" s="23"/>
      <c r="F7" s="23"/>
      <c r="G7" s="23"/>
      <c r="H7" s="23"/>
      <c r="I7" s="26"/>
      <c r="J7" s="26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</row>
    <row r="8" ht="21" customHeight="1" spans="1:1">
      <c r="A8" t="s">
        <v>305</v>
      </c>
    </row>
  </sheetData>
  <sheetProtection sheet="1" formatCells="0" formatColumns="0" formatRows="0"/>
  <mergeCells count="7">
    <mergeCell ref="D4:J4"/>
    <mergeCell ref="K4:O4"/>
    <mergeCell ref="P4:T4"/>
    <mergeCell ref="U4:Y4"/>
    <mergeCell ref="A4:A5"/>
    <mergeCell ref="B4:B5"/>
    <mergeCell ref="C4:C5"/>
  </mergeCells>
  <pageMargins left="0.75" right="0.75" top="1" bottom="1" header="0.5" footer="0.5"/>
  <pageSetup paperSize="9" orientation="portrait" horizontalDpi="600" verticalDpi="6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showGridLines="0" showZeros="0" workbookViewId="0">
      <selection activeCell="A3" sqref="A3"/>
    </sheetView>
  </sheetViews>
  <sheetFormatPr defaultColWidth="9" defaultRowHeight="14.25" outlineLevelRow="7" outlineLevelCol="4"/>
  <cols>
    <col min="1" max="5" width="24.25" customWidth="1"/>
  </cols>
  <sheetData>
    <row r="1" ht="27" customHeight="1" spans="1:5">
      <c r="A1" s="1" t="s">
        <v>306</v>
      </c>
      <c r="B1" s="1"/>
      <c r="C1" s="1"/>
      <c r="D1" s="1"/>
      <c r="E1" s="2"/>
    </row>
    <row r="2" customHeight="1" spans="1:5">
      <c r="A2" s="3" t="s">
        <v>307</v>
      </c>
      <c r="B2" s="3"/>
      <c r="C2" s="3"/>
      <c r="D2" s="3"/>
      <c r="E2" s="4"/>
    </row>
    <row r="3" ht="43.5" customHeight="1" spans="1:5">
      <c r="A3" s="5" t="s">
        <v>308</v>
      </c>
      <c r="B3" s="6" t="s">
        <v>309</v>
      </c>
      <c r="C3" s="5" t="s">
        <v>310</v>
      </c>
      <c r="D3" s="5" t="s">
        <v>311</v>
      </c>
      <c r="E3" s="7" t="s">
        <v>312</v>
      </c>
    </row>
    <row r="4" ht="43.5" customHeight="1" spans="1:5">
      <c r="A4" s="8" t="s">
        <v>313</v>
      </c>
      <c r="B4" s="5"/>
      <c r="C4" s="5"/>
      <c r="D4" s="5"/>
      <c r="E4" s="5"/>
    </row>
    <row r="5" ht="43.5" customHeight="1" spans="1:5">
      <c r="A5" s="9" t="s">
        <v>314</v>
      </c>
      <c r="B5" s="6"/>
      <c r="C5" s="10"/>
      <c r="D5" s="10"/>
      <c r="E5" s="7"/>
    </row>
    <row r="6" ht="43.5" customHeight="1" spans="1:5">
      <c r="A6" s="9" t="s">
        <v>315</v>
      </c>
      <c r="B6" s="11" t="s">
        <v>316</v>
      </c>
      <c r="C6" s="12"/>
      <c r="D6" s="12"/>
      <c r="E6" s="13"/>
    </row>
    <row r="7" ht="43.5" customHeight="1" spans="1:5">
      <c r="A7" s="9" t="s">
        <v>317</v>
      </c>
      <c r="B7" s="11" t="s">
        <v>316</v>
      </c>
      <c r="C7" s="12"/>
      <c r="D7" s="12"/>
      <c r="E7" s="13"/>
    </row>
    <row r="8" customHeight="1"/>
  </sheetData>
  <sheetProtection formatCells="0" formatColumns="0" formatRows="0"/>
  <mergeCells count="4">
    <mergeCell ref="A1:E1"/>
    <mergeCell ref="B5:E5"/>
    <mergeCell ref="B6:E6"/>
    <mergeCell ref="B7:E7"/>
  </mergeCells>
  <pageMargins left="0.75" right="0.75" top="1" bottom="1" header="0.5" footer="0.5"/>
  <pageSetup paperSize="9" orientation="portrait" horizontalDpi="600" vertic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"/>
  <sheetViews>
    <sheetView showGridLines="0" showZeros="0" workbookViewId="0">
      <selection activeCell="B8" sqref="B8"/>
    </sheetView>
  </sheetViews>
  <sheetFormatPr defaultColWidth="9" defaultRowHeight="14.25"/>
  <cols>
    <col min="1" max="1" width="35.875" customWidth="1"/>
    <col min="2" max="2" width="10.875" customWidth="1"/>
    <col min="3" max="3" width="30.875" customWidth="1"/>
    <col min="4" max="4" width="18.625" customWidth="1"/>
    <col min="5" max="5" width="9.375" style="279"/>
    <col min="6" max="9" width="9" style="279"/>
    <col min="10" max="11" width="11.5" style="279"/>
  </cols>
  <sheetData>
    <row r="1" ht="27" customHeight="1" spans="1:4">
      <c r="A1" s="280" t="s">
        <v>22</v>
      </c>
      <c r="B1" s="280"/>
      <c r="C1" s="280"/>
      <c r="D1" s="280"/>
    </row>
    <row r="2" customHeight="1" spans="1:4">
      <c r="A2" s="281"/>
      <c r="B2" s="281"/>
      <c r="C2" s="281"/>
      <c r="D2" s="282" t="s">
        <v>23</v>
      </c>
    </row>
    <row r="3" customHeight="1" spans="1:4">
      <c r="A3" s="33" t="s">
        <v>24</v>
      </c>
      <c r="B3" s="283"/>
      <c r="C3" s="284"/>
      <c r="D3" s="282" t="s">
        <v>25</v>
      </c>
    </row>
    <row r="4" ht="15.75" customHeight="1" spans="1:7">
      <c r="A4" s="285" t="s">
        <v>26</v>
      </c>
      <c r="B4" s="285"/>
      <c r="C4" s="285" t="s">
        <v>27</v>
      </c>
      <c r="D4" s="285"/>
      <c r="E4" s="286"/>
      <c r="F4" s="286"/>
      <c r="G4" s="286"/>
    </row>
    <row r="5" ht="15.75" customHeight="1" spans="1:7">
      <c r="A5" s="287" t="s">
        <v>28</v>
      </c>
      <c r="B5" s="288" t="s">
        <v>29</v>
      </c>
      <c r="C5" s="287" t="s">
        <v>28</v>
      </c>
      <c r="D5" s="289" t="s">
        <v>29</v>
      </c>
      <c r="E5" s="286"/>
      <c r="F5" s="286"/>
      <c r="G5" s="286"/>
    </row>
    <row r="6" s="14" customFormat="1" ht="15.75" customHeight="1" spans="1:11">
      <c r="A6" s="290" t="s">
        <v>30</v>
      </c>
      <c r="B6" s="291">
        <f>1269.56+646.57</f>
        <v>1916.13</v>
      </c>
      <c r="C6" s="292" t="s">
        <v>31</v>
      </c>
      <c r="D6" s="293">
        <v>1935.97</v>
      </c>
      <c r="E6" s="294"/>
      <c r="F6" s="294"/>
      <c r="G6" s="294">
        <v>0</v>
      </c>
      <c r="H6" s="295">
        <v>14.8</v>
      </c>
      <c r="I6" s="304">
        <v>0</v>
      </c>
      <c r="J6" s="304">
        <v>1289.4</v>
      </c>
      <c r="K6" s="304">
        <v>1289.4</v>
      </c>
    </row>
    <row r="7" ht="15.75" customHeight="1" spans="1:11">
      <c r="A7" s="296" t="s">
        <v>32</v>
      </c>
      <c r="B7" s="297">
        <v>5.04</v>
      </c>
      <c r="C7" s="292" t="s">
        <v>33</v>
      </c>
      <c r="D7" s="293">
        <v>1427.77</v>
      </c>
      <c r="E7" s="294"/>
      <c r="F7" s="294"/>
      <c r="G7" s="294">
        <v>0</v>
      </c>
      <c r="H7" s="295">
        <v>14.8</v>
      </c>
      <c r="I7" s="304">
        <v>0</v>
      </c>
      <c r="J7" s="304">
        <v>956.28</v>
      </c>
      <c r="K7" s="304">
        <v>956.28</v>
      </c>
    </row>
    <row r="8" ht="15.75" customHeight="1" spans="1:11">
      <c r="A8" s="296" t="s">
        <v>34</v>
      </c>
      <c r="B8" s="297">
        <f>G6</f>
        <v>0</v>
      </c>
      <c r="C8" s="292" t="s">
        <v>35</v>
      </c>
      <c r="D8" s="293">
        <v>1427.77</v>
      </c>
      <c r="E8" s="294"/>
      <c r="F8" s="294"/>
      <c r="G8" s="294">
        <v>0</v>
      </c>
      <c r="H8" s="295">
        <v>14.8</v>
      </c>
      <c r="I8" s="304">
        <v>0</v>
      </c>
      <c r="J8" s="304">
        <v>956.28</v>
      </c>
      <c r="K8" s="304">
        <v>956.28</v>
      </c>
    </row>
    <row r="9" ht="15.75" customHeight="1" spans="1:11">
      <c r="A9" s="296" t="s">
        <v>36</v>
      </c>
      <c r="B9" s="297">
        <f>H6</f>
        <v>14.8</v>
      </c>
      <c r="C9" s="292" t="s">
        <v>37</v>
      </c>
      <c r="D9" s="293">
        <v>1262.77</v>
      </c>
      <c r="E9" s="294"/>
      <c r="F9" s="294"/>
      <c r="G9" s="294">
        <v>0</v>
      </c>
      <c r="H9" s="295">
        <v>14.8</v>
      </c>
      <c r="I9" s="304">
        <v>0</v>
      </c>
      <c r="J9" s="304">
        <v>791.28</v>
      </c>
      <c r="K9" s="304">
        <v>791.28</v>
      </c>
    </row>
    <row r="10" ht="15.75" customHeight="1" spans="1:11">
      <c r="A10" s="296" t="s">
        <v>38</v>
      </c>
      <c r="B10" s="297">
        <f>I6</f>
        <v>0</v>
      </c>
      <c r="C10" s="292" t="s">
        <v>39</v>
      </c>
      <c r="D10" s="293">
        <v>165</v>
      </c>
      <c r="E10" s="294"/>
      <c r="F10" s="294"/>
      <c r="G10" s="294">
        <v>0</v>
      </c>
      <c r="H10" s="295">
        <v>0</v>
      </c>
      <c r="I10" s="304">
        <v>0</v>
      </c>
      <c r="J10" s="304">
        <v>165</v>
      </c>
      <c r="K10" s="304">
        <v>165</v>
      </c>
    </row>
    <row r="11" ht="15.75" customHeight="1" spans="1:11">
      <c r="A11" s="296" t="s">
        <v>40</v>
      </c>
      <c r="B11" s="297"/>
      <c r="C11" s="292" t="s">
        <v>41</v>
      </c>
      <c r="D11" s="293">
        <v>352.09</v>
      </c>
      <c r="E11" s="294"/>
      <c r="F11" s="294"/>
      <c r="G11" s="294">
        <v>0</v>
      </c>
      <c r="H11" s="295">
        <v>0</v>
      </c>
      <c r="I11" s="304">
        <v>0</v>
      </c>
      <c r="J11" s="304">
        <v>246.74</v>
      </c>
      <c r="K11" s="304">
        <v>246.74</v>
      </c>
    </row>
    <row r="12" ht="15.75" customHeight="1" spans="1:11">
      <c r="A12" s="296"/>
      <c r="B12" s="297"/>
      <c r="C12" s="292" t="s">
        <v>42</v>
      </c>
      <c r="D12" s="293">
        <v>352.09</v>
      </c>
      <c r="E12" s="294"/>
      <c r="F12" s="294"/>
      <c r="G12" s="294">
        <v>0</v>
      </c>
      <c r="H12" s="295">
        <v>0</v>
      </c>
      <c r="I12" s="304">
        <v>0</v>
      </c>
      <c r="J12" s="304">
        <v>246.74</v>
      </c>
      <c r="K12" s="304">
        <v>246.74</v>
      </c>
    </row>
    <row r="13" ht="15.75" customHeight="1" spans="1:11">
      <c r="A13" s="296"/>
      <c r="B13" s="297"/>
      <c r="C13" s="292" t="s">
        <v>43</v>
      </c>
      <c r="D13" s="293">
        <v>107.5</v>
      </c>
      <c r="E13" s="294"/>
      <c r="F13" s="294"/>
      <c r="G13" s="294">
        <v>0</v>
      </c>
      <c r="H13" s="295">
        <v>0</v>
      </c>
      <c r="I13" s="304">
        <v>0</v>
      </c>
      <c r="J13" s="304">
        <v>107.5</v>
      </c>
      <c r="K13" s="304">
        <v>107.5</v>
      </c>
    </row>
    <row r="14" ht="15.75" customHeight="1" spans="1:11">
      <c r="A14" s="296"/>
      <c r="B14" s="297"/>
      <c r="C14" s="298" t="s">
        <v>44</v>
      </c>
      <c r="D14" s="293">
        <v>0.6</v>
      </c>
      <c r="E14" s="294"/>
      <c r="F14" s="294"/>
      <c r="G14" s="294"/>
      <c r="H14" s="295"/>
      <c r="I14" s="304"/>
      <c r="J14" s="304"/>
      <c r="K14" s="304"/>
    </row>
    <row r="15" ht="15.75" customHeight="1" spans="1:11">
      <c r="A15" s="296"/>
      <c r="B15" s="297"/>
      <c r="C15" s="292" t="s">
        <v>45</v>
      </c>
      <c r="D15" s="293">
        <v>174.28</v>
      </c>
      <c r="E15" s="294"/>
      <c r="F15" s="294"/>
      <c r="G15" s="294">
        <v>0</v>
      </c>
      <c r="H15" s="295">
        <v>0</v>
      </c>
      <c r="I15" s="304">
        <v>0</v>
      </c>
      <c r="J15" s="304">
        <v>99.46</v>
      </c>
      <c r="K15" s="304">
        <v>99.46</v>
      </c>
    </row>
    <row r="16" ht="15.75" customHeight="1" spans="1:11">
      <c r="A16" s="296"/>
      <c r="B16" s="297"/>
      <c r="C16" s="292" t="s">
        <v>46</v>
      </c>
      <c r="D16" s="293">
        <v>69.71</v>
      </c>
      <c r="E16" s="294"/>
      <c r="F16" s="294"/>
      <c r="G16" s="294">
        <v>0</v>
      </c>
      <c r="H16" s="295">
        <v>0</v>
      </c>
      <c r="I16" s="304">
        <v>0</v>
      </c>
      <c r="J16" s="304">
        <v>39.78</v>
      </c>
      <c r="K16" s="304">
        <v>39.78</v>
      </c>
    </row>
    <row r="17" ht="15.75" customHeight="1" spans="1:11">
      <c r="A17" s="299"/>
      <c r="B17" s="300"/>
      <c r="C17" s="292" t="s">
        <v>47</v>
      </c>
      <c r="D17" s="293">
        <v>156.11</v>
      </c>
      <c r="E17" s="294"/>
      <c r="F17" s="294"/>
      <c r="G17" s="294">
        <v>0</v>
      </c>
      <c r="H17" s="295">
        <v>0</v>
      </c>
      <c r="I17" s="304">
        <v>0</v>
      </c>
      <c r="J17" s="304">
        <v>86.38</v>
      </c>
      <c r="K17" s="304">
        <v>86.38</v>
      </c>
    </row>
    <row r="18" ht="15.75" customHeight="1" spans="1:11">
      <c r="A18" s="299"/>
      <c r="B18" s="300"/>
      <c r="C18" s="292" t="s">
        <v>48</v>
      </c>
      <c r="D18" s="293">
        <v>156.11</v>
      </c>
      <c r="E18" s="294"/>
      <c r="F18" s="294"/>
      <c r="G18" s="294">
        <v>0</v>
      </c>
      <c r="H18" s="295">
        <v>0</v>
      </c>
      <c r="I18" s="304">
        <v>0</v>
      </c>
      <c r="J18" s="304">
        <v>86.38</v>
      </c>
      <c r="K18" s="304">
        <v>86.38</v>
      </c>
    </row>
    <row r="19" ht="15.75" customHeight="1" spans="1:11">
      <c r="A19" s="299"/>
      <c r="B19" s="300"/>
      <c r="C19" s="292" t="s">
        <v>49</v>
      </c>
      <c r="D19" s="293">
        <f>59.68+44.89</f>
        <v>104.57</v>
      </c>
      <c r="E19" s="294"/>
      <c r="F19" s="294"/>
      <c r="G19" s="294">
        <v>0</v>
      </c>
      <c r="H19" s="295">
        <v>0</v>
      </c>
      <c r="I19" s="304">
        <v>0</v>
      </c>
      <c r="J19" s="304">
        <v>59.68</v>
      </c>
      <c r="K19" s="304">
        <v>59.68</v>
      </c>
    </row>
    <row r="20" ht="15.75" customHeight="1" spans="1:11">
      <c r="A20" s="299"/>
      <c r="B20" s="300"/>
      <c r="C20" s="292" t="s">
        <v>50</v>
      </c>
      <c r="D20" s="293">
        <f>26.7+24.84</f>
        <v>51.54</v>
      </c>
      <c r="E20" s="294"/>
      <c r="F20" s="294"/>
      <c r="G20" s="294">
        <v>0</v>
      </c>
      <c r="H20" s="295">
        <v>0</v>
      </c>
      <c r="I20" s="304">
        <v>0</v>
      </c>
      <c r="J20" s="304">
        <v>26.7</v>
      </c>
      <c r="K20" s="304">
        <v>26.7</v>
      </c>
    </row>
    <row r="21" ht="15.75" customHeight="1" spans="1:7">
      <c r="A21" s="301" t="s">
        <v>51</v>
      </c>
      <c r="B21" s="302">
        <f>SUM(B6:B20)</f>
        <v>1935.97</v>
      </c>
      <c r="C21" s="301" t="s">
        <v>52</v>
      </c>
      <c r="D21" s="303">
        <f>D7+D11+D17</f>
        <v>1935.97</v>
      </c>
      <c r="E21" s="286"/>
      <c r="F21" s="286"/>
      <c r="G21" s="286"/>
    </row>
  </sheetData>
  <sheetProtection formatCells="0" formatColumns="0" formatRows="0"/>
  <mergeCells count="1">
    <mergeCell ref="A1:D1"/>
  </mergeCells>
  <pageMargins left="0.75" right="0.75" top="1" bottom="1" header="0.5" footer="0.5"/>
  <pageSetup paperSize="9" orientation="portrait" horizontalDpi="600" vertic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"/>
  <sheetViews>
    <sheetView showGridLines="0" showZeros="0" workbookViewId="0">
      <selection activeCell="G1" sqref="G$1:G$1048576"/>
    </sheetView>
  </sheetViews>
  <sheetFormatPr defaultColWidth="9" defaultRowHeight="14.25" outlineLevelRow="6"/>
  <cols>
    <col min="1" max="1" width="26.625" customWidth="1"/>
    <col min="2" max="2" width="8.125" customWidth="1"/>
    <col min="3" max="3" width="8.75" customWidth="1"/>
    <col min="4" max="4" width="9.625" customWidth="1"/>
    <col min="5" max="5" width="9" customWidth="1"/>
    <col min="6" max="6" width="11" customWidth="1"/>
    <col min="7" max="7" width="8" customWidth="1"/>
    <col min="8" max="8" width="4.625" customWidth="1"/>
    <col min="9" max="9" width="8.875" customWidth="1"/>
    <col min="10" max="10" width="8.75" customWidth="1"/>
    <col min="11" max="11" width="9" customWidth="1"/>
    <col min="12" max="13" width="11" customWidth="1"/>
  </cols>
  <sheetData>
    <row r="1" ht="27" customHeight="1" spans="1:13">
      <c r="A1" s="263" t="s">
        <v>53</v>
      </c>
      <c r="B1" s="263"/>
      <c r="C1" s="263"/>
      <c r="D1" s="263"/>
      <c r="E1" s="263"/>
      <c r="F1" s="263"/>
      <c r="G1" s="263"/>
      <c r="H1" s="264"/>
      <c r="I1" s="263"/>
      <c r="J1" s="263"/>
      <c r="K1" s="263"/>
      <c r="L1" s="263"/>
      <c r="M1" s="263"/>
    </row>
    <row r="2" customHeight="1" spans="1:13">
      <c r="A2" s="265"/>
      <c r="B2" s="265"/>
      <c r="C2" s="265"/>
      <c r="D2" s="265"/>
      <c r="E2" s="265"/>
      <c r="F2" s="265"/>
      <c r="G2" s="265"/>
      <c r="H2" s="266"/>
      <c r="I2" s="265"/>
      <c r="J2" s="265"/>
      <c r="K2" s="265"/>
      <c r="L2" s="276" t="s">
        <v>54</v>
      </c>
      <c r="M2" s="276"/>
    </row>
    <row r="3" ht="17.25" customHeight="1" spans="1:13">
      <c r="A3" s="33" t="s">
        <v>24</v>
      </c>
      <c r="B3" s="265"/>
      <c r="C3" s="265"/>
      <c r="D3" s="265"/>
      <c r="E3" s="265"/>
      <c r="F3" s="265"/>
      <c r="G3" s="265"/>
      <c r="H3" s="266"/>
      <c r="I3" s="265"/>
      <c r="J3" s="265"/>
      <c r="K3" s="265"/>
      <c r="L3" s="276" t="s">
        <v>25</v>
      </c>
      <c r="M3" s="277"/>
    </row>
    <row r="4" customHeight="1" spans="1:13">
      <c r="A4" s="267" t="s">
        <v>55</v>
      </c>
      <c r="B4" s="268" t="s">
        <v>56</v>
      </c>
      <c r="C4" s="269"/>
      <c r="D4" s="269"/>
      <c r="E4" s="269"/>
      <c r="F4" s="269"/>
      <c r="G4" s="269"/>
      <c r="H4" s="270"/>
      <c r="I4" s="268" t="s">
        <v>57</v>
      </c>
      <c r="J4" s="269"/>
      <c r="K4" s="269"/>
      <c r="L4" s="269"/>
      <c r="M4" s="278"/>
    </row>
    <row r="5" ht="48" customHeight="1" spans="1:13">
      <c r="A5" s="267"/>
      <c r="B5" s="271" t="s">
        <v>31</v>
      </c>
      <c r="C5" s="271" t="s">
        <v>58</v>
      </c>
      <c r="D5" s="272" t="s">
        <v>59</v>
      </c>
      <c r="E5" s="272" t="s">
        <v>60</v>
      </c>
      <c r="F5" s="272" t="s">
        <v>61</v>
      </c>
      <c r="G5" s="272" t="s">
        <v>62</v>
      </c>
      <c r="H5" s="273" t="s">
        <v>63</v>
      </c>
      <c r="I5" s="272" t="s">
        <v>31</v>
      </c>
      <c r="J5" s="272" t="s">
        <v>64</v>
      </c>
      <c r="K5" s="272" t="s">
        <v>65</v>
      </c>
      <c r="L5" s="272" t="s">
        <v>66</v>
      </c>
      <c r="M5" s="272" t="s">
        <v>67</v>
      </c>
    </row>
    <row r="6" s="261" customFormat="1" ht="21.75" customHeight="1" spans="1:13">
      <c r="A6" s="274" t="s">
        <v>31</v>
      </c>
      <c r="B6" s="275">
        <f>B7</f>
        <v>1935.97</v>
      </c>
      <c r="C6" s="275">
        <f t="shared" ref="C6:M6" si="0">C7</f>
        <v>1916.13</v>
      </c>
      <c r="D6" s="275">
        <f t="shared" si="0"/>
        <v>5.04</v>
      </c>
      <c r="E6" s="275">
        <f t="shared" si="0"/>
        <v>0</v>
      </c>
      <c r="F6" s="275">
        <f t="shared" si="0"/>
        <v>14.8</v>
      </c>
      <c r="G6" s="275">
        <f t="shared" si="0"/>
        <v>0</v>
      </c>
      <c r="H6" s="275">
        <f t="shared" si="0"/>
        <v>0</v>
      </c>
      <c r="I6" s="275">
        <f t="shared" si="0"/>
        <v>1935.97</v>
      </c>
      <c r="J6" s="275">
        <f t="shared" si="0"/>
        <v>1360.06</v>
      </c>
      <c r="K6" s="275">
        <f t="shared" si="0"/>
        <v>296.2</v>
      </c>
      <c r="L6" s="275">
        <f t="shared" si="0"/>
        <v>94.87</v>
      </c>
      <c r="M6" s="275">
        <f t="shared" si="0"/>
        <v>184.84</v>
      </c>
    </row>
    <row r="7" s="262" customFormat="1" ht="34" customHeight="1" spans="1:13">
      <c r="A7" s="274" t="s">
        <v>68</v>
      </c>
      <c r="B7" s="275">
        <f>1289.4+646.57</f>
        <v>1935.97</v>
      </c>
      <c r="C7" s="275">
        <f>1269.56+646.57</f>
        <v>1916.13</v>
      </c>
      <c r="D7" s="275">
        <v>5.04</v>
      </c>
      <c r="E7" s="275">
        <v>0</v>
      </c>
      <c r="F7" s="275">
        <v>14.8</v>
      </c>
      <c r="G7" s="275">
        <v>0</v>
      </c>
      <c r="H7" s="275">
        <v>0</v>
      </c>
      <c r="I7" s="275">
        <f>1289.4+646.57</f>
        <v>1935.97</v>
      </c>
      <c r="J7" s="275">
        <f>767.88+592.18</f>
        <v>1360.06</v>
      </c>
      <c r="K7" s="275">
        <f>242.41+53.79</f>
        <v>296.2</v>
      </c>
      <c r="L7" s="275">
        <f>94.27+0.6</f>
        <v>94.87</v>
      </c>
      <c r="M7" s="275">
        <v>184.84</v>
      </c>
    </row>
  </sheetData>
  <sheetProtection formatCells="0" formatColumns="0" formatRows="0"/>
  <mergeCells count="3">
    <mergeCell ref="L2:M2"/>
    <mergeCell ref="L3:M3"/>
    <mergeCell ref="A4:A5"/>
  </mergeCells>
  <pageMargins left="0.156944444444444" right="0.236111111111111" top="1" bottom="1" header="0.5" footer="0.5"/>
  <pageSetup paperSize="9" orientation="landscape" horizontalDpi="600" vertic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showGridLines="0" showZeros="0" workbookViewId="0">
      <selection activeCell="G11" sqref="G11:G14"/>
    </sheetView>
  </sheetViews>
  <sheetFormatPr defaultColWidth="9" defaultRowHeight="14.25"/>
  <cols>
    <col min="1" max="1" width="19.75" customWidth="1"/>
    <col min="3" max="3" width="6.18333333333333" customWidth="1"/>
    <col min="4" max="4" width="5.81666666666667" customWidth="1"/>
    <col min="5" max="5" width="28.25" customWidth="1"/>
    <col min="6" max="7" width="10.375"/>
    <col min="8" max="8" width="6.625" customWidth="1"/>
    <col min="12" max="12" width="5.5" customWidth="1"/>
  </cols>
  <sheetData>
    <row r="1" ht="27" customHeight="1" spans="1:12">
      <c r="A1" s="244" t="s">
        <v>69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55"/>
    </row>
    <row r="2" customHeight="1" spans="1:12">
      <c r="A2" s="245"/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56" t="s">
        <v>70</v>
      </c>
    </row>
    <row r="3" customHeight="1" spans="1:12">
      <c r="A3" s="33" t="s">
        <v>24</v>
      </c>
      <c r="B3" s="246"/>
      <c r="C3" s="246"/>
      <c r="D3" s="246"/>
      <c r="E3" s="246"/>
      <c r="F3" s="245"/>
      <c r="G3" s="245"/>
      <c r="H3" s="245"/>
      <c r="I3" s="245"/>
      <c r="J3" s="257" t="s">
        <v>25</v>
      </c>
      <c r="K3" s="257"/>
      <c r="L3" s="258"/>
    </row>
    <row r="4" customHeight="1" spans="1:12">
      <c r="A4" s="247" t="s">
        <v>55</v>
      </c>
      <c r="B4" s="248" t="s">
        <v>71</v>
      </c>
      <c r="C4" s="248"/>
      <c r="D4" s="248"/>
      <c r="E4" s="249" t="s">
        <v>72</v>
      </c>
      <c r="F4" s="250" t="s">
        <v>56</v>
      </c>
      <c r="G4" s="251"/>
      <c r="H4" s="251"/>
      <c r="I4" s="251"/>
      <c r="J4" s="251"/>
      <c r="K4" s="251"/>
      <c r="L4" s="259"/>
    </row>
    <row r="5" ht="60" customHeight="1" spans="1:12">
      <c r="A5" s="247"/>
      <c r="B5" s="248" t="s">
        <v>73</v>
      </c>
      <c r="C5" s="248" t="s">
        <v>74</v>
      </c>
      <c r="D5" s="249" t="s">
        <v>75</v>
      </c>
      <c r="E5" s="249"/>
      <c r="F5" s="252" t="s">
        <v>31</v>
      </c>
      <c r="G5" s="252" t="s">
        <v>58</v>
      </c>
      <c r="H5" s="253" t="s">
        <v>59</v>
      </c>
      <c r="I5" s="253" t="s">
        <v>60</v>
      </c>
      <c r="J5" s="253" t="s">
        <v>61</v>
      </c>
      <c r="K5" s="253" t="s">
        <v>62</v>
      </c>
      <c r="L5" s="260" t="s">
        <v>63</v>
      </c>
    </row>
    <row r="6" s="14" customFormat="1" ht="23.25" customHeight="1" spans="1:12">
      <c r="A6" s="22"/>
      <c r="B6" s="22"/>
      <c r="C6" s="22"/>
      <c r="D6" s="22"/>
      <c r="E6" s="41" t="s">
        <v>31</v>
      </c>
      <c r="F6" s="254">
        <f>SUM(F7:F14)</f>
        <v>1935.97</v>
      </c>
      <c r="G6" s="254">
        <f t="shared" ref="G6:L6" si="0">SUM(G7:G14)</f>
        <v>1916.13</v>
      </c>
      <c r="H6" s="254">
        <f t="shared" si="0"/>
        <v>5.04</v>
      </c>
      <c r="I6" s="254">
        <f t="shared" si="0"/>
        <v>0</v>
      </c>
      <c r="J6" s="254">
        <f t="shared" si="0"/>
        <v>14.8</v>
      </c>
      <c r="K6" s="254">
        <f t="shared" si="0"/>
        <v>0</v>
      </c>
      <c r="L6" s="254">
        <f t="shared" si="0"/>
        <v>0</v>
      </c>
    </row>
    <row r="7" ht="40" customHeight="1" spans="1:12">
      <c r="A7" s="22" t="s">
        <v>68</v>
      </c>
      <c r="B7" s="22" t="s">
        <v>76</v>
      </c>
      <c r="C7" s="22" t="s">
        <v>77</v>
      </c>
      <c r="D7" s="22" t="s">
        <v>78</v>
      </c>
      <c r="E7" s="41" t="s">
        <v>79</v>
      </c>
      <c r="F7" s="254">
        <f>G7+H7+J7</f>
        <v>1262.77</v>
      </c>
      <c r="G7" s="254">
        <f>771.44+471.49</f>
        <v>1242.93</v>
      </c>
      <c r="H7" s="254">
        <v>5.04</v>
      </c>
      <c r="I7" s="254">
        <v>0</v>
      </c>
      <c r="J7" s="254">
        <v>14.8</v>
      </c>
      <c r="K7" s="254">
        <v>0</v>
      </c>
      <c r="L7" s="254">
        <v>0</v>
      </c>
    </row>
    <row r="8" ht="23.25" customHeight="1" spans="1:12">
      <c r="A8" s="22"/>
      <c r="B8" s="22" t="s">
        <v>76</v>
      </c>
      <c r="C8" s="22" t="s">
        <v>77</v>
      </c>
      <c r="D8" s="22" t="s">
        <v>80</v>
      </c>
      <c r="E8" s="41" t="s">
        <v>81</v>
      </c>
      <c r="F8" s="254">
        <f t="shared" ref="F8:F14" si="1">G8+H8+J8</f>
        <v>165</v>
      </c>
      <c r="G8" s="254">
        <v>165</v>
      </c>
      <c r="H8" s="254">
        <v>0</v>
      </c>
      <c r="I8" s="254">
        <v>0</v>
      </c>
      <c r="J8" s="254">
        <v>0</v>
      </c>
      <c r="K8" s="254">
        <v>0</v>
      </c>
      <c r="L8" s="254">
        <v>0</v>
      </c>
    </row>
    <row r="9" ht="23.25" customHeight="1" spans="1:12">
      <c r="A9" s="22"/>
      <c r="B9" s="22" t="s">
        <v>82</v>
      </c>
      <c r="C9" s="22" t="s">
        <v>83</v>
      </c>
      <c r="D9" s="22" t="s">
        <v>84</v>
      </c>
      <c r="E9" s="41" t="s">
        <v>85</v>
      </c>
      <c r="F9" s="254">
        <f t="shared" si="1"/>
        <v>107.5</v>
      </c>
      <c r="G9" s="254">
        <v>107.5</v>
      </c>
      <c r="H9" s="254">
        <v>0</v>
      </c>
      <c r="I9" s="254">
        <v>0</v>
      </c>
      <c r="J9" s="254">
        <v>0</v>
      </c>
      <c r="K9" s="254">
        <v>0</v>
      </c>
      <c r="L9" s="254">
        <v>0</v>
      </c>
    </row>
    <row r="10" ht="23.25" customHeight="1" spans="1:12">
      <c r="A10" s="22"/>
      <c r="B10" s="22" t="s">
        <v>82</v>
      </c>
      <c r="C10" s="22" t="s">
        <v>83</v>
      </c>
      <c r="D10" s="22" t="s">
        <v>78</v>
      </c>
      <c r="E10" s="240" t="s">
        <v>86</v>
      </c>
      <c r="F10" s="254">
        <f t="shared" si="1"/>
        <v>0.6</v>
      </c>
      <c r="G10" s="254">
        <v>0.6</v>
      </c>
      <c r="H10" s="254"/>
      <c r="I10" s="254"/>
      <c r="J10" s="254"/>
      <c r="K10" s="254"/>
      <c r="L10" s="254"/>
    </row>
    <row r="11" ht="23.25" customHeight="1" spans="1:12">
      <c r="A11" s="22"/>
      <c r="B11" s="22" t="s">
        <v>82</v>
      </c>
      <c r="C11" s="22" t="s">
        <v>83</v>
      </c>
      <c r="D11" s="22" t="s">
        <v>83</v>
      </c>
      <c r="E11" s="41" t="s">
        <v>87</v>
      </c>
      <c r="F11" s="254">
        <f t="shared" si="1"/>
        <v>174.28</v>
      </c>
      <c r="G11" s="179">
        <v>174.28</v>
      </c>
      <c r="H11" s="254">
        <v>0</v>
      </c>
      <c r="I11" s="254">
        <v>0</v>
      </c>
      <c r="J11" s="254">
        <v>0</v>
      </c>
      <c r="K11" s="254">
        <v>0</v>
      </c>
      <c r="L11" s="254">
        <v>0</v>
      </c>
    </row>
    <row r="12" ht="23.25" customHeight="1" spans="1:12">
      <c r="A12" s="22"/>
      <c r="B12" s="22" t="s">
        <v>82</v>
      </c>
      <c r="C12" s="22" t="s">
        <v>83</v>
      </c>
      <c r="D12" s="22" t="s">
        <v>88</v>
      </c>
      <c r="E12" s="41" t="s">
        <v>89</v>
      </c>
      <c r="F12" s="254">
        <f t="shared" si="1"/>
        <v>69.71</v>
      </c>
      <c r="G12" s="179">
        <v>69.71</v>
      </c>
      <c r="H12" s="254">
        <v>0</v>
      </c>
      <c r="I12" s="254">
        <v>0</v>
      </c>
      <c r="J12" s="254">
        <v>0</v>
      </c>
      <c r="K12" s="254">
        <v>0</v>
      </c>
      <c r="L12" s="254">
        <v>0</v>
      </c>
    </row>
    <row r="13" ht="23.25" customHeight="1" spans="1:12">
      <c r="A13" s="22"/>
      <c r="B13" s="22" t="s">
        <v>90</v>
      </c>
      <c r="C13" s="22" t="s">
        <v>78</v>
      </c>
      <c r="D13" s="22" t="s">
        <v>84</v>
      </c>
      <c r="E13" s="41" t="s">
        <v>91</v>
      </c>
      <c r="F13" s="254">
        <f t="shared" si="1"/>
        <v>104.57</v>
      </c>
      <c r="G13" s="179">
        <f>59.68+44.89</f>
        <v>104.57</v>
      </c>
      <c r="H13" s="254">
        <v>0</v>
      </c>
      <c r="I13" s="254">
        <v>0</v>
      </c>
      <c r="J13" s="254">
        <v>0</v>
      </c>
      <c r="K13" s="254">
        <v>0</v>
      </c>
      <c r="L13" s="254">
        <v>0</v>
      </c>
    </row>
    <row r="14" ht="23.25" customHeight="1" spans="1:12">
      <c r="A14" s="22"/>
      <c r="B14" s="22" t="s">
        <v>90</v>
      </c>
      <c r="C14" s="22" t="s">
        <v>78</v>
      </c>
      <c r="D14" s="22" t="s">
        <v>92</v>
      </c>
      <c r="E14" s="41" t="s">
        <v>93</v>
      </c>
      <c r="F14" s="254">
        <f t="shared" si="1"/>
        <v>51.54</v>
      </c>
      <c r="G14" s="179">
        <f>26.7+24.84</f>
        <v>51.54</v>
      </c>
      <c r="H14" s="254">
        <v>0</v>
      </c>
      <c r="I14" s="254">
        <v>0</v>
      </c>
      <c r="J14" s="254">
        <v>0</v>
      </c>
      <c r="K14" s="254">
        <v>0</v>
      </c>
      <c r="L14" s="254">
        <v>0</v>
      </c>
    </row>
  </sheetData>
  <sheetProtection formatCells="0" formatColumns="0" formatRows="0"/>
  <mergeCells count="4">
    <mergeCell ref="J3:L3"/>
    <mergeCell ref="B4:D4"/>
    <mergeCell ref="A4:A5"/>
    <mergeCell ref="E4:E5"/>
  </mergeCells>
  <pageMargins left="0.236111111111111" right="0.196527777777778" top="1" bottom="1" header="0.5" footer="0.5"/>
  <pageSetup paperSize="9" orientation="landscape" horizontalDpi="600" vertic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showGridLines="0" showZeros="0" workbookViewId="0">
      <selection activeCell="I16" sqref="I16"/>
    </sheetView>
  </sheetViews>
  <sheetFormatPr defaultColWidth="9" defaultRowHeight="14.25"/>
  <cols>
    <col min="1" max="1" width="17.875" customWidth="1"/>
    <col min="2" max="2" width="5.875" customWidth="1"/>
    <col min="3" max="3" width="6" customWidth="1"/>
    <col min="4" max="4" width="6.75" customWidth="1"/>
    <col min="5" max="5" width="34.0916666666667" customWidth="1"/>
    <col min="6" max="7" width="10.375"/>
  </cols>
  <sheetData>
    <row r="1" ht="27" customHeight="1" spans="1:10">
      <c r="A1" s="231" t="s">
        <v>94</v>
      </c>
      <c r="B1" s="231"/>
      <c r="C1" s="231"/>
      <c r="D1" s="231"/>
      <c r="E1" s="231"/>
      <c r="F1" s="231"/>
      <c r="G1" s="231"/>
      <c r="H1" s="231"/>
      <c r="I1" s="231"/>
      <c r="J1" s="231"/>
    </row>
    <row r="2" customHeight="1" spans="1:10">
      <c r="A2" s="232"/>
      <c r="B2" s="232"/>
      <c r="C2" s="232"/>
      <c r="D2" s="232"/>
      <c r="E2" s="232"/>
      <c r="F2" s="232"/>
      <c r="G2" s="232"/>
      <c r="H2" s="232"/>
      <c r="I2" s="241" t="s">
        <v>95</v>
      </c>
      <c r="J2" s="241"/>
    </row>
    <row r="3" customHeight="1" spans="1:10">
      <c r="A3" s="33" t="s">
        <v>24</v>
      </c>
      <c r="B3" s="233"/>
      <c r="C3" s="233"/>
      <c r="D3" s="233"/>
      <c r="E3" s="233"/>
      <c r="F3" s="232"/>
      <c r="G3" s="232"/>
      <c r="H3" s="232"/>
      <c r="I3" s="241" t="s">
        <v>25</v>
      </c>
      <c r="J3" s="242"/>
    </row>
    <row r="4" customHeight="1" spans="1:10">
      <c r="A4" s="234" t="s">
        <v>55</v>
      </c>
      <c r="B4" s="235" t="s">
        <v>71</v>
      </c>
      <c r="C4" s="235"/>
      <c r="D4" s="235"/>
      <c r="E4" s="236" t="s">
        <v>72</v>
      </c>
      <c r="F4" s="237" t="s">
        <v>57</v>
      </c>
      <c r="G4" s="238"/>
      <c r="H4" s="238"/>
      <c r="I4" s="238"/>
      <c r="J4" s="243"/>
    </row>
    <row r="5" ht="36" customHeight="1" spans="1:10">
      <c r="A5" s="234"/>
      <c r="B5" s="235" t="s">
        <v>73</v>
      </c>
      <c r="C5" s="235" t="s">
        <v>74</v>
      </c>
      <c r="D5" s="236" t="s">
        <v>75</v>
      </c>
      <c r="E5" s="236"/>
      <c r="F5" s="239" t="s">
        <v>31</v>
      </c>
      <c r="G5" s="239" t="s">
        <v>64</v>
      </c>
      <c r="H5" s="239" t="s">
        <v>65</v>
      </c>
      <c r="I5" s="239" t="s">
        <v>66</v>
      </c>
      <c r="J5" s="239" t="s">
        <v>67</v>
      </c>
    </row>
    <row r="6" s="14" customFormat="1" ht="24.75" customHeight="1" spans="1:10">
      <c r="A6" s="22"/>
      <c r="B6" s="22"/>
      <c r="C6" s="22"/>
      <c r="D6" s="22"/>
      <c r="E6" s="41" t="s">
        <v>31</v>
      </c>
      <c r="F6" s="24">
        <f>SUM(F7:F14)</f>
        <v>1935.97</v>
      </c>
      <c r="G6" s="24">
        <f>SUM(G7:G14)</f>
        <v>1360.06</v>
      </c>
      <c r="H6" s="24">
        <f>SUM(H7:H14)</f>
        <v>296.2</v>
      </c>
      <c r="I6" s="24">
        <f>SUM(I7:I14)</f>
        <v>94.87</v>
      </c>
      <c r="J6" s="24">
        <f>SUM(J7:J14)</f>
        <v>184.84</v>
      </c>
    </row>
    <row r="7" ht="41" customHeight="1" spans="1:10">
      <c r="A7" s="22" t="s">
        <v>68</v>
      </c>
      <c r="B7" s="22" t="s">
        <v>76</v>
      </c>
      <c r="C7" s="22" t="s">
        <v>77</v>
      </c>
      <c r="D7" s="22" t="s">
        <v>78</v>
      </c>
      <c r="E7" s="41" t="s">
        <v>79</v>
      </c>
      <c r="F7" s="24">
        <f>G7+H7+I7+J7</f>
        <v>1262.77</v>
      </c>
      <c r="G7" s="24">
        <f>542.26+417.7</f>
        <v>959.96</v>
      </c>
      <c r="H7" s="24">
        <f>223.28+53.79</f>
        <v>277.07</v>
      </c>
      <c r="I7" s="24">
        <v>5.9</v>
      </c>
      <c r="J7" s="24">
        <v>19.84</v>
      </c>
    </row>
    <row r="8" ht="24.75" customHeight="1" spans="1:10">
      <c r="A8" s="22"/>
      <c r="B8" s="22" t="s">
        <v>76</v>
      </c>
      <c r="C8" s="22" t="s">
        <v>77</v>
      </c>
      <c r="D8" s="22" t="s">
        <v>80</v>
      </c>
      <c r="E8" s="41" t="s">
        <v>81</v>
      </c>
      <c r="F8" s="24">
        <f t="shared" ref="F8:F14" si="0">G8+H8+I8+J8</f>
        <v>165</v>
      </c>
      <c r="G8" s="24">
        <v>0</v>
      </c>
      <c r="H8" s="24">
        <v>0</v>
      </c>
      <c r="I8" s="24">
        <v>0</v>
      </c>
      <c r="J8" s="24">
        <v>165</v>
      </c>
    </row>
    <row r="9" ht="24.75" customHeight="1" spans="1:10">
      <c r="A9" s="22"/>
      <c r="B9" s="22" t="s">
        <v>82</v>
      </c>
      <c r="C9" s="22" t="s">
        <v>83</v>
      </c>
      <c r="D9" s="22" t="s">
        <v>84</v>
      </c>
      <c r="E9" s="41" t="s">
        <v>85</v>
      </c>
      <c r="F9" s="24">
        <f t="shared" si="0"/>
        <v>107.5</v>
      </c>
      <c r="G9" s="24">
        <v>0</v>
      </c>
      <c r="H9" s="24">
        <v>19.13</v>
      </c>
      <c r="I9" s="24">
        <v>88.37</v>
      </c>
      <c r="J9" s="24">
        <v>0</v>
      </c>
    </row>
    <row r="10" ht="24.75" customHeight="1" spans="1:10">
      <c r="A10" s="22"/>
      <c r="B10" s="22" t="s">
        <v>82</v>
      </c>
      <c r="C10" s="22" t="s">
        <v>83</v>
      </c>
      <c r="D10" s="22" t="s">
        <v>78</v>
      </c>
      <c r="E10" s="240" t="s">
        <v>86</v>
      </c>
      <c r="F10" s="24">
        <f t="shared" si="0"/>
        <v>0.6</v>
      </c>
      <c r="G10" s="24"/>
      <c r="H10" s="24"/>
      <c r="I10" s="24">
        <v>0.6</v>
      </c>
      <c r="J10" s="24"/>
    </row>
    <row r="11" ht="35" customHeight="1" spans="1:10">
      <c r="A11" s="22"/>
      <c r="B11" s="22" t="s">
        <v>82</v>
      </c>
      <c r="C11" s="22" t="s">
        <v>83</v>
      </c>
      <c r="D11" s="22" t="s">
        <v>83</v>
      </c>
      <c r="E11" s="41" t="s">
        <v>87</v>
      </c>
      <c r="F11" s="24">
        <f t="shared" si="0"/>
        <v>174.28</v>
      </c>
      <c r="G11" s="179">
        <v>174.28</v>
      </c>
      <c r="H11" s="24">
        <v>0</v>
      </c>
      <c r="I11" s="24">
        <v>0</v>
      </c>
      <c r="J11" s="24">
        <v>0</v>
      </c>
    </row>
    <row r="12" ht="24.75" customHeight="1" spans="1:10">
      <c r="A12" s="22"/>
      <c r="B12" s="22" t="s">
        <v>82</v>
      </c>
      <c r="C12" s="22" t="s">
        <v>83</v>
      </c>
      <c r="D12" s="22" t="s">
        <v>88</v>
      </c>
      <c r="E12" s="41" t="s">
        <v>89</v>
      </c>
      <c r="F12" s="24">
        <f t="shared" si="0"/>
        <v>69.71</v>
      </c>
      <c r="G12" s="179">
        <v>69.71</v>
      </c>
      <c r="H12" s="24">
        <v>0</v>
      </c>
      <c r="I12" s="24">
        <v>0</v>
      </c>
      <c r="J12" s="24">
        <v>0</v>
      </c>
    </row>
    <row r="13" ht="24.75" customHeight="1" spans="1:10">
      <c r="A13" s="22"/>
      <c r="B13" s="22" t="s">
        <v>90</v>
      </c>
      <c r="C13" s="22" t="s">
        <v>78</v>
      </c>
      <c r="D13" s="22" t="s">
        <v>84</v>
      </c>
      <c r="E13" s="41" t="s">
        <v>91</v>
      </c>
      <c r="F13" s="24">
        <f t="shared" si="0"/>
        <v>104.57</v>
      </c>
      <c r="G13" s="179">
        <f>59.68+44.89</f>
        <v>104.57</v>
      </c>
      <c r="H13" s="24">
        <v>0</v>
      </c>
      <c r="I13" s="24">
        <v>0</v>
      </c>
      <c r="J13" s="24">
        <v>0</v>
      </c>
    </row>
    <row r="14" ht="24.75" customHeight="1" spans="1:10">
      <c r="A14" s="22"/>
      <c r="B14" s="22" t="s">
        <v>90</v>
      </c>
      <c r="C14" s="22" t="s">
        <v>78</v>
      </c>
      <c r="D14" s="22" t="s">
        <v>92</v>
      </c>
      <c r="E14" s="41" t="s">
        <v>93</v>
      </c>
      <c r="F14" s="24">
        <f t="shared" si="0"/>
        <v>51.54</v>
      </c>
      <c r="G14" s="179">
        <f>26.7+24.84</f>
        <v>51.54</v>
      </c>
      <c r="H14" s="24">
        <v>0</v>
      </c>
      <c r="I14" s="24">
        <v>0</v>
      </c>
      <c r="J14" s="24">
        <v>0</v>
      </c>
    </row>
  </sheetData>
  <sheetProtection formatCells="0" formatColumns="0" formatRows="0"/>
  <mergeCells count="5">
    <mergeCell ref="I2:J2"/>
    <mergeCell ref="I3:J3"/>
    <mergeCell ref="B4:D4"/>
    <mergeCell ref="A4:A5"/>
    <mergeCell ref="E4:E5"/>
  </mergeCells>
  <pageMargins left="0.75" right="0.196527777777778" top="1" bottom="1" header="0.5" footer="0.5"/>
  <pageSetup paperSize="9" orientation="landscape" horizontalDpi="600" vertic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"/>
  <sheetViews>
    <sheetView showGridLines="0" showZeros="0" workbookViewId="0">
      <selection activeCell="F19" sqref="F19:F20"/>
    </sheetView>
  </sheetViews>
  <sheetFormatPr defaultColWidth="9" defaultRowHeight="14.25"/>
  <cols>
    <col min="4" max="4" width="24.3916666666667" customWidth="1"/>
    <col min="5" max="6" width="9.375"/>
  </cols>
  <sheetData>
    <row r="1" ht="27" customHeight="1" spans="1:11">
      <c r="A1" s="217" t="s">
        <v>96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</row>
    <row r="2" ht="27" customHeight="1" spans="1:11">
      <c r="A2" s="218"/>
      <c r="B2" s="218"/>
      <c r="C2" s="218"/>
      <c r="D2" s="218"/>
      <c r="E2" s="218"/>
      <c r="F2" s="218"/>
      <c r="G2" s="218"/>
      <c r="H2" s="218"/>
      <c r="I2" s="218"/>
      <c r="J2" s="218"/>
      <c r="K2" s="227" t="s">
        <v>97</v>
      </c>
    </row>
    <row r="3" customHeight="1" spans="1:11">
      <c r="A3" s="33" t="s">
        <v>24</v>
      </c>
      <c r="B3" s="219"/>
      <c r="C3" s="219"/>
      <c r="D3" s="219"/>
      <c r="E3" s="220"/>
      <c r="F3" s="220"/>
      <c r="G3" s="220"/>
      <c r="H3" s="220"/>
      <c r="I3" s="228"/>
      <c r="J3" s="228"/>
      <c r="K3" s="229" t="s">
        <v>25</v>
      </c>
    </row>
    <row r="4" customHeight="1" spans="1:11">
      <c r="A4" s="221" t="s">
        <v>71</v>
      </c>
      <c r="B4" s="221"/>
      <c r="C4" s="221"/>
      <c r="D4" s="222" t="s">
        <v>72</v>
      </c>
      <c r="E4" s="223" t="s">
        <v>98</v>
      </c>
      <c r="F4" s="224"/>
      <c r="G4" s="224"/>
      <c r="H4" s="224"/>
      <c r="I4" s="224"/>
      <c r="J4" s="224"/>
      <c r="K4" s="230"/>
    </row>
    <row r="5" ht="60" customHeight="1" spans="1:11">
      <c r="A5" s="221" t="s">
        <v>73</v>
      </c>
      <c r="B5" s="221" t="s">
        <v>74</v>
      </c>
      <c r="C5" s="222" t="s">
        <v>75</v>
      </c>
      <c r="D5" s="222"/>
      <c r="E5" s="225" t="s">
        <v>31</v>
      </c>
      <c r="F5" s="226" t="s">
        <v>58</v>
      </c>
      <c r="G5" s="226" t="s">
        <v>59</v>
      </c>
      <c r="H5" s="226" t="s">
        <v>60</v>
      </c>
      <c r="I5" s="226" t="s">
        <v>61</v>
      </c>
      <c r="J5" s="226" t="s">
        <v>62</v>
      </c>
      <c r="K5" s="226" t="s">
        <v>63</v>
      </c>
    </row>
    <row r="6" s="14" customFormat="1" ht="24" customHeight="1" spans="1:11">
      <c r="A6" s="22"/>
      <c r="B6" s="22"/>
      <c r="C6" s="22"/>
      <c r="D6" s="41" t="s">
        <v>31</v>
      </c>
      <c r="E6" s="23">
        <f>E7+E11+E17</f>
        <v>1935.97</v>
      </c>
      <c r="F6" s="23">
        <f t="shared" ref="F6:K6" si="0">F7+F11+F17</f>
        <v>1916.13</v>
      </c>
      <c r="G6" s="23">
        <f t="shared" si="0"/>
        <v>5.04</v>
      </c>
      <c r="H6" s="23">
        <f t="shared" si="0"/>
        <v>0</v>
      </c>
      <c r="I6" s="23">
        <f t="shared" si="0"/>
        <v>14.8</v>
      </c>
      <c r="J6" s="23">
        <f t="shared" si="0"/>
        <v>0</v>
      </c>
      <c r="K6" s="23">
        <f t="shared" si="0"/>
        <v>0</v>
      </c>
    </row>
    <row r="7" ht="24" customHeight="1" spans="1:11">
      <c r="A7" s="22" t="s">
        <v>76</v>
      </c>
      <c r="B7" s="22"/>
      <c r="C7" s="22"/>
      <c r="D7" s="41" t="s">
        <v>33</v>
      </c>
      <c r="E7" s="23">
        <f>F7+G7+I7</f>
        <v>1427.77</v>
      </c>
      <c r="F7" s="23">
        <f>F8</f>
        <v>1407.93</v>
      </c>
      <c r="G7" s="23">
        <v>5.04</v>
      </c>
      <c r="H7" s="23">
        <v>0</v>
      </c>
      <c r="I7" s="23">
        <v>14.8</v>
      </c>
      <c r="J7" s="26">
        <v>0</v>
      </c>
      <c r="K7" s="26">
        <v>0</v>
      </c>
    </row>
    <row r="8" ht="24" customHeight="1" spans="1:11">
      <c r="A8" s="22"/>
      <c r="B8" s="22" t="s">
        <v>77</v>
      </c>
      <c r="C8" s="22"/>
      <c r="D8" s="41" t="s">
        <v>35</v>
      </c>
      <c r="E8" s="23">
        <f t="shared" ref="E8:E20" si="1">F8+G8+I8</f>
        <v>1427.77</v>
      </c>
      <c r="F8" s="23">
        <f>F9+F10</f>
        <v>1407.93</v>
      </c>
      <c r="G8" s="23">
        <v>5.04</v>
      </c>
      <c r="H8" s="23">
        <v>0</v>
      </c>
      <c r="I8" s="23">
        <v>14.8</v>
      </c>
      <c r="J8" s="26">
        <v>0</v>
      </c>
      <c r="K8" s="26">
        <v>0</v>
      </c>
    </row>
    <row r="9" ht="24" customHeight="1" spans="1:11">
      <c r="A9" s="22" t="s">
        <v>99</v>
      </c>
      <c r="B9" s="22" t="s">
        <v>100</v>
      </c>
      <c r="C9" s="22" t="s">
        <v>78</v>
      </c>
      <c r="D9" s="41" t="s">
        <v>37</v>
      </c>
      <c r="E9" s="23">
        <f t="shared" si="1"/>
        <v>1262.77</v>
      </c>
      <c r="F9" s="23">
        <f>771.44+471.49</f>
        <v>1242.93</v>
      </c>
      <c r="G9" s="23">
        <v>5.04</v>
      </c>
      <c r="H9" s="23">
        <v>0</v>
      </c>
      <c r="I9" s="23">
        <v>14.8</v>
      </c>
      <c r="J9" s="26">
        <v>0</v>
      </c>
      <c r="K9" s="26">
        <v>0</v>
      </c>
    </row>
    <row r="10" ht="24" customHeight="1" spans="1:11">
      <c r="A10" s="22" t="s">
        <v>99</v>
      </c>
      <c r="B10" s="22" t="s">
        <v>100</v>
      </c>
      <c r="C10" s="22" t="s">
        <v>80</v>
      </c>
      <c r="D10" s="41" t="s">
        <v>39</v>
      </c>
      <c r="E10" s="23">
        <f t="shared" si="1"/>
        <v>165</v>
      </c>
      <c r="F10" s="23">
        <v>165</v>
      </c>
      <c r="G10" s="23">
        <v>0</v>
      </c>
      <c r="H10" s="23">
        <v>0</v>
      </c>
      <c r="I10" s="23">
        <v>0</v>
      </c>
      <c r="J10" s="26">
        <v>0</v>
      </c>
      <c r="K10" s="26">
        <v>0</v>
      </c>
    </row>
    <row r="11" ht="24" customHeight="1" spans="1:11">
      <c r="A11" s="22" t="s">
        <v>82</v>
      </c>
      <c r="B11" s="22"/>
      <c r="C11" s="22"/>
      <c r="D11" s="41" t="s">
        <v>41</v>
      </c>
      <c r="E11" s="23">
        <f t="shared" si="1"/>
        <v>352.09</v>
      </c>
      <c r="F11" s="23">
        <f>F12</f>
        <v>352.09</v>
      </c>
      <c r="G11" s="23">
        <v>0</v>
      </c>
      <c r="H11" s="23">
        <v>0</v>
      </c>
      <c r="I11" s="23">
        <v>0</v>
      </c>
      <c r="J11" s="26">
        <v>0</v>
      </c>
      <c r="K11" s="26">
        <v>0</v>
      </c>
    </row>
    <row r="12" ht="24" customHeight="1" spans="1:11">
      <c r="A12" s="22"/>
      <c r="B12" s="22" t="s">
        <v>83</v>
      </c>
      <c r="C12" s="22"/>
      <c r="D12" s="41" t="s">
        <v>42</v>
      </c>
      <c r="E12" s="23">
        <f t="shared" si="1"/>
        <v>352.09</v>
      </c>
      <c r="F12" s="23">
        <f>F13+F14+F15+F16</f>
        <v>352.09</v>
      </c>
      <c r="G12" s="23">
        <v>0</v>
      </c>
      <c r="H12" s="23">
        <v>0</v>
      </c>
      <c r="I12" s="23">
        <v>0</v>
      </c>
      <c r="J12" s="26">
        <v>0</v>
      </c>
      <c r="K12" s="26">
        <v>0</v>
      </c>
    </row>
    <row r="13" ht="24" customHeight="1" spans="1:11">
      <c r="A13" s="22" t="s">
        <v>101</v>
      </c>
      <c r="B13" s="22" t="s">
        <v>102</v>
      </c>
      <c r="C13" s="22" t="s">
        <v>84</v>
      </c>
      <c r="D13" s="41" t="s">
        <v>43</v>
      </c>
      <c r="E13" s="23">
        <f t="shared" si="1"/>
        <v>107.5</v>
      </c>
      <c r="F13" s="23">
        <v>107.5</v>
      </c>
      <c r="G13" s="23">
        <v>0</v>
      </c>
      <c r="H13" s="23">
        <v>0</v>
      </c>
      <c r="I13" s="23">
        <v>0</v>
      </c>
      <c r="J13" s="26">
        <v>0</v>
      </c>
      <c r="K13" s="26">
        <v>0</v>
      </c>
    </row>
    <row r="14" ht="24" customHeight="1" spans="1:11">
      <c r="A14" s="22" t="s">
        <v>101</v>
      </c>
      <c r="B14" s="22" t="s">
        <v>102</v>
      </c>
      <c r="C14" s="22" t="s">
        <v>78</v>
      </c>
      <c r="D14" s="41" t="s">
        <v>103</v>
      </c>
      <c r="E14" s="23">
        <f t="shared" si="1"/>
        <v>0.6</v>
      </c>
      <c r="F14" s="23">
        <v>0.6</v>
      </c>
      <c r="G14" s="23"/>
      <c r="H14" s="23"/>
      <c r="I14" s="23"/>
      <c r="J14" s="26"/>
      <c r="K14" s="26"/>
    </row>
    <row r="15" ht="30" customHeight="1" spans="1:11">
      <c r="A15" s="22" t="s">
        <v>101</v>
      </c>
      <c r="B15" s="22" t="s">
        <v>102</v>
      </c>
      <c r="C15" s="22" t="s">
        <v>83</v>
      </c>
      <c r="D15" s="41" t="s">
        <v>45</v>
      </c>
      <c r="E15" s="23">
        <f t="shared" si="1"/>
        <v>174.28</v>
      </c>
      <c r="F15" s="179">
        <v>174.28</v>
      </c>
      <c r="G15" s="23">
        <v>0</v>
      </c>
      <c r="H15" s="23">
        <v>0</v>
      </c>
      <c r="I15" s="23">
        <v>0</v>
      </c>
      <c r="J15" s="26">
        <v>0</v>
      </c>
      <c r="K15" s="26">
        <v>0</v>
      </c>
    </row>
    <row r="16" ht="31" customHeight="1" spans="1:11">
      <c r="A16" s="22" t="s">
        <v>101</v>
      </c>
      <c r="B16" s="22" t="s">
        <v>102</v>
      </c>
      <c r="C16" s="22" t="s">
        <v>88</v>
      </c>
      <c r="D16" s="41" t="s">
        <v>46</v>
      </c>
      <c r="E16" s="23">
        <f t="shared" si="1"/>
        <v>69.71</v>
      </c>
      <c r="F16" s="179">
        <v>69.71</v>
      </c>
      <c r="G16" s="23">
        <v>0</v>
      </c>
      <c r="H16" s="23">
        <v>0</v>
      </c>
      <c r="I16" s="23">
        <v>0</v>
      </c>
      <c r="J16" s="26">
        <v>0</v>
      </c>
      <c r="K16" s="26">
        <v>0</v>
      </c>
    </row>
    <row r="17" ht="24" customHeight="1" spans="1:11">
      <c r="A17" s="22" t="s">
        <v>90</v>
      </c>
      <c r="B17" s="22"/>
      <c r="C17" s="22"/>
      <c r="D17" s="41" t="s">
        <v>47</v>
      </c>
      <c r="E17" s="23">
        <f t="shared" si="1"/>
        <v>156.11</v>
      </c>
      <c r="F17" s="23">
        <f>F18</f>
        <v>156.11</v>
      </c>
      <c r="G17" s="23">
        <v>0</v>
      </c>
      <c r="H17" s="23">
        <v>0</v>
      </c>
      <c r="I17" s="23">
        <v>0</v>
      </c>
      <c r="J17" s="26">
        <v>0</v>
      </c>
      <c r="K17" s="26">
        <v>0</v>
      </c>
    </row>
    <row r="18" ht="24" customHeight="1" spans="1:11">
      <c r="A18" s="22"/>
      <c r="B18" s="22" t="s">
        <v>78</v>
      </c>
      <c r="C18" s="22"/>
      <c r="D18" s="41" t="s">
        <v>48</v>
      </c>
      <c r="E18" s="23">
        <f t="shared" si="1"/>
        <v>156.11</v>
      </c>
      <c r="F18" s="23">
        <f>F19+F20</f>
        <v>156.11</v>
      </c>
      <c r="G18" s="23">
        <v>0</v>
      </c>
      <c r="H18" s="23">
        <v>0</v>
      </c>
      <c r="I18" s="23">
        <v>0</v>
      </c>
      <c r="J18" s="26">
        <v>0</v>
      </c>
      <c r="K18" s="26">
        <v>0</v>
      </c>
    </row>
    <row r="19" ht="24" customHeight="1" spans="1:11">
      <c r="A19" s="22" t="s">
        <v>104</v>
      </c>
      <c r="B19" s="22" t="s">
        <v>105</v>
      </c>
      <c r="C19" s="22" t="s">
        <v>84</v>
      </c>
      <c r="D19" s="41" t="s">
        <v>49</v>
      </c>
      <c r="E19" s="23">
        <f t="shared" si="1"/>
        <v>104.57</v>
      </c>
      <c r="F19" s="179">
        <f>59.68+44.89</f>
        <v>104.57</v>
      </c>
      <c r="G19" s="23">
        <v>0</v>
      </c>
      <c r="H19" s="23">
        <v>0</v>
      </c>
      <c r="I19" s="23">
        <v>0</v>
      </c>
      <c r="J19" s="26">
        <v>0</v>
      </c>
      <c r="K19" s="26">
        <v>0</v>
      </c>
    </row>
    <row r="20" ht="24" customHeight="1" spans="1:11">
      <c r="A20" s="22" t="s">
        <v>104</v>
      </c>
      <c r="B20" s="22" t="s">
        <v>105</v>
      </c>
      <c r="C20" s="22" t="s">
        <v>92</v>
      </c>
      <c r="D20" s="41" t="s">
        <v>50</v>
      </c>
      <c r="E20" s="23">
        <f t="shared" si="1"/>
        <v>51.54</v>
      </c>
      <c r="F20" s="179">
        <f>26.7+24.84</f>
        <v>51.54</v>
      </c>
      <c r="G20" s="23">
        <v>0</v>
      </c>
      <c r="H20" s="23">
        <v>0</v>
      </c>
      <c r="I20" s="23">
        <v>0</v>
      </c>
      <c r="J20" s="26">
        <v>0</v>
      </c>
      <c r="K20" s="26">
        <v>0</v>
      </c>
    </row>
  </sheetData>
  <sheetProtection formatCells="0" formatColumns="0" formatRows="0"/>
  <mergeCells count="4">
    <mergeCell ref="A1:K1"/>
    <mergeCell ref="A4:C4"/>
    <mergeCell ref="E4:K4"/>
    <mergeCell ref="D4:D5"/>
  </mergeCells>
  <pageMargins left="0.75" right="0.75" top="0.236111111111111" bottom="0.393055555555556" header="0.0784722222222222" footer="0.236111111111111"/>
  <pageSetup paperSize="9" orientation="landscape" horizontalDpi="600" vertic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"/>
  <sheetViews>
    <sheetView showGridLines="0" showZeros="0" workbookViewId="0">
      <selection activeCell="E1" sqref="E$1:E$1048576"/>
    </sheetView>
  </sheetViews>
  <sheetFormatPr defaultColWidth="9" defaultRowHeight="14.25" outlineLevelRow="6"/>
  <cols>
    <col min="1" max="1" width="23" customWidth="1"/>
    <col min="2" max="3" width="11.625" customWidth="1"/>
    <col min="4" max="5" width="9.25" customWidth="1"/>
    <col min="6" max="6" width="11.625" customWidth="1"/>
    <col min="7" max="7" width="9.625" customWidth="1"/>
    <col min="8" max="8" width="11.625" customWidth="1"/>
    <col min="9" max="9" width="7.875" customWidth="1"/>
    <col min="10" max="10" width="8.625" customWidth="1"/>
    <col min="11" max="11" width="11.625" customWidth="1"/>
  </cols>
  <sheetData>
    <row r="1" ht="27" customHeight="1" spans="1:11">
      <c r="A1" s="204" t="s">
        <v>106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</row>
    <row r="2" customHeight="1" spans="1:11">
      <c r="A2" s="205"/>
      <c r="B2" s="205"/>
      <c r="C2" s="205"/>
      <c r="D2" s="205"/>
      <c r="E2" s="205"/>
      <c r="F2" s="205"/>
      <c r="G2" s="205"/>
      <c r="H2" s="205"/>
      <c r="I2" s="205"/>
      <c r="J2" s="214" t="s">
        <v>107</v>
      </c>
      <c r="K2" s="214"/>
    </row>
    <row r="3" customHeight="1" spans="1:11">
      <c r="A3" s="33" t="s">
        <v>24</v>
      </c>
      <c r="B3" s="206"/>
      <c r="C3" s="206"/>
      <c r="D3" s="206"/>
      <c r="E3" s="206"/>
      <c r="F3" s="206"/>
      <c r="G3" s="206"/>
      <c r="H3" s="205"/>
      <c r="I3" s="205"/>
      <c r="J3" s="215" t="s">
        <v>25</v>
      </c>
      <c r="K3" s="215"/>
    </row>
    <row r="4" ht="25.5" customHeight="1" spans="1:11">
      <c r="A4" s="207" t="s">
        <v>55</v>
      </c>
      <c r="B4" s="208" t="s">
        <v>108</v>
      </c>
      <c r="C4" s="209"/>
      <c r="D4" s="209"/>
      <c r="E4" s="209"/>
      <c r="F4" s="210"/>
      <c r="G4" s="208" t="s">
        <v>109</v>
      </c>
      <c r="H4" s="209"/>
      <c r="I4" s="209"/>
      <c r="J4" s="209"/>
      <c r="K4" s="216"/>
    </row>
    <row r="5" ht="60" customHeight="1" spans="1:11">
      <c r="A5" s="207"/>
      <c r="B5" s="211" t="s">
        <v>31</v>
      </c>
      <c r="C5" s="211" t="s">
        <v>58</v>
      </c>
      <c r="D5" s="212" t="s">
        <v>59</v>
      </c>
      <c r="E5" s="212" t="s">
        <v>60</v>
      </c>
      <c r="F5" s="213" t="s">
        <v>63</v>
      </c>
      <c r="G5" s="212" t="s">
        <v>31</v>
      </c>
      <c r="H5" s="212" t="s">
        <v>64</v>
      </c>
      <c r="I5" s="212" t="s">
        <v>65</v>
      </c>
      <c r="J5" s="212" t="s">
        <v>66</v>
      </c>
      <c r="K5" s="212" t="s">
        <v>67</v>
      </c>
    </row>
    <row r="6" s="14" customFormat="1" ht="20.25" customHeight="1" spans="1:11">
      <c r="A6" s="22" t="s">
        <v>31</v>
      </c>
      <c r="B6" s="24">
        <f>B7</f>
        <v>1921.17</v>
      </c>
      <c r="C6" s="24">
        <f t="shared" ref="C6:K6" si="0">C7</f>
        <v>1916.13</v>
      </c>
      <c r="D6" s="24">
        <f t="shared" si="0"/>
        <v>5.04</v>
      </c>
      <c r="E6" s="24">
        <f t="shared" si="0"/>
        <v>0</v>
      </c>
      <c r="F6" s="24">
        <f t="shared" si="0"/>
        <v>0</v>
      </c>
      <c r="G6" s="24">
        <f t="shared" si="0"/>
        <v>1921.17</v>
      </c>
      <c r="H6" s="24">
        <f t="shared" si="0"/>
        <v>1360.06</v>
      </c>
      <c r="I6" s="24">
        <f t="shared" si="0"/>
        <v>296.2</v>
      </c>
      <c r="J6" s="24">
        <f t="shared" si="0"/>
        <v>94.87</v>
      </c>
      <c r="K6" s="24">
        <f t="shared" si="0"/>
        <v>170.04</v>
      </c>
    </row>
    <row r="7" ht="32" customHeight="1" spans="1:11">
      <c r="A7" s="22" t="s">
        <v>68</v>
      </c>
      <c r="B7" s="24">
        <f>C7+D7+E7+F7</f>
        <v>1921.17</v>
      </c>
      <c r="C7" s="24">
        <f>1269.56+646.57</f>
        <v>1916.13</v>
      </c>
      <c r="D7" s="24">
        <v>5.04</v>
      </c>
      <c r="E7" s="24">
        <v>0</v>
      </c>
      <c r="F7" s="24">
        <v>0</v>
      </c>
      <c r="G7" s="24">
        <f>H7+I7+J7+K7</f>
        <v>1921.17</v>
      </c>
      <c r="H7" s="24">
        <f>767.88+592.18</f>
        <v>1360.06</v>
      </c>
      <c r="I7" s="24">
        <f>242.41+53.79</f>
        <v>296.2</v>
      </c>
      <c r="J7" s="24">
        <f>94.27+0.6</f>
        <v>94.87</v>
      </c>
      <c r="K7" s="24">
        <v>170.04</v>
      </c>
    </row>
  </sheetData>
  <sheetProtection formatCells="0" formatColumns="0" formatRows="0"/>
  <mergeCells count="3">
    <mergeCell ref="J2:K2"/>
    <mergeCell ref="J3:K3"/>
    <mergeCell ref="A4:A5"/>
  </mergeCells>
  <pageMargins left="0.75" right="0.156944444444444" top="1" bottom="1" header="0.5" footer="0.5"/>
  <pageSetup paperSize="9" orientation="landscape" horizontalDpi="600" vertic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showGridLines="0" showZeros="0" workbookViewId="0">
      <selection activeCell="G6" sqref="G6:I6"/>
    </sheetView>
  </sheetViews>
  <sheetFormatPr defaultColWidth="9" defaultRowHeight="14.25"/>
  <cols>
    <col min="1" max="1" width="18.375" customWidth="1"/>
    <col min="5" max="5" width="17.375" customWidth="1"/>
    <col min="6" max="7" width="10.375"/>
  </cols>
  <sheetData>
    <row r="1" ht="27" customHeight="1" spans="1:10">
      <c r="A1" s="192" t="s">
        <v>110</v>
      </c>
      <c r="B1" s="192"/>
      <c r="C1" s="192"/>
      <c r="D1" s="192"/>
      <c r="E1" s="192"/>
      <c r="F1" s="192"/>
      <c r="G1" s="192"/>
      <c r="H1" s="192"/>
      <c r="I1" s="192"/>
      <c r="J1" s="192"/>
    </row>
    <row r="2" customHeight="1" spans="1:10">
      <c r="A2" s="193"/>
      <c r="B2" s="193"/>
      <c r="C2" s="193"/>
      <c r="D2" s="193"/>
      <c r="E2" s="193"/>
      <c r="F2" s="193"/>
      <c r="G2" s="193"/>
      <c r="H2" s="193"/>
      <c r="I2" s="201" t="s">
        <v>111</v>
      </c>
      <c r="J2" s="201"/>
    </row>
    <row r="3" customHeight="1" spans="1:10">
      <c r="A3" s="33" t="s">
        <v>24</v>
      </c>
      <c r="B3" s="194"/>
      <c r="C3" s="194"/>
      <c r="D3" s="194"/>
      <c r="E3" s="194"/>
      <c r="F3" s="194"/>
      <c r="G3" s="194"/>
      <c r="H3" s="194"/>
      <c r="I3" s="202" t="s">
        <v>25</v>
      </c>
      <c r="J3" s="202"/>
    </row>
    <row r="4" ht="22.5" customHeight="1" spans="1:10">
      <c r="A4" s="195" t="s">
        <v>55</v>
      </c>
      <c r="B4" s="195" t="s">
        <v>71</v>
      </c>
      <c r="C4" s="195"/>
      <c r="D4" s="195"/>
      <c r="E4" s="196" t="s">
        <v>72</v>
      </c>
      <c r="F4" s="197" t="s">
        <v>112</v>
      </c>
      <c r="G4" s="198"/>
      <c r="H4" s="198"/>
      <c r="I4" s="198"/>
      <c r="J4" s="203"/>
    </row>
    <row r="5" ht="39" customHeight="1" spans="1:10">
      <c r="A5" s="195"/>
      <c r="B5" s="195" t="s">
        <v>73</v>
      </c>
      <c r="C5" s="195" t="s">
        <v>74</v>
      </c>
      <c r="D5" s="196" t="s">
        <v>75</v>
      </c>
      <c r="E5" s="196"/>
      <c r="F5" s="199" t="s">
        <v>31</v>
      </c>
      <c r="G5" s="200" t="s">
        <v>64</v>
      </c>
      <c r="H5" s="200" t="s">
        <v>65</v>
      </c>
      <c r="I5" s="200" t="s">
        <v>66</v>
      </c>
      <c r="J5" s="200" t="s">
        <v>67</v>
      </c>
    </row>
    <row r="6" s="14" customFormat="1" ht="21.75" customHeight="1" spans="1:10">
      <c r="A6" s="22"/>
      <c r="B6" s="22"/>
      <c r="C6" s="22"/>
      <c r="D6" s="22"/>
      <c r="E6" s="41" t="s">
        <v>31</v>
      </c>
      <c r="F6" s="24">
        <f>SUM(F7:F14)</f>
        <v>1921.17</v>
      </c>
      <c r="G6" s="24">
        <f>SUM(G7:G14)</f>
        <v>1360.06</v>
      </c>
      <c r="H6" s="24">
        <f>SUM(H7:H14)</f>
        <v>296.2</v>
      </c>
      <c r="I6" s="24">
        <f>SUM(I7:I14)</f>
        <v>94.87</v>
      </c>
      <c r="J6" s="24">
        <f>SUM(J7:J14)</f>
        <v>170.04</v>
      </c>
    </row>
    <row r="7" ht="47" customHeight="1" spans="1:10">
      <c r="A7" s="22" t="s">
        <v>68</v>
      </c>
      <c r="B7" s="22" t="s">
        <v>76</v>
      </c>
      <c r="C7" s="22" t="s">
        <v>77</v>
      </c>
      <c r="D7" s="22" t="s">
        <v>78</v>
      </c>
      <c r="E7" s="41" t="s">
        <v>79</v>
      </c>
      <c r="F7" s="24">
        <f>G7+H7+I7+J7</f>
        <v>1247.97</v>
      </c>
      <c r="G7" s="24">
        <f>542.26+417.7</f>
        <v>959.96</v>
      </c>
      <c r="H7" s="24">
        <f>223.28+53.79</f>
        <v>277.07</v>
      </c>
      <c r="I7" s="24">
        <v>5.9</v>
      </c>
      <c r="J7" s="24">
        <v>5.04</v>
      </c>
    </row>
    <row r="8" ht="21.75" customHeight="1" spans="1:10">
      <c r="A8" s="22"/>
      <c r="B8" s="22" t="s">
        <v>76</v>
      </c>
      <c r="C8" s="22" t="s">
        <v>77</v>
      </c>
      <c r="D8" s="22" t="s">
        <v>80</v>
      </c>
      <c r="E8" s="41" t="s">
        <v>81</v>
      </c>
      <c r="F8" s="24">
        <f t="shared" ref="F8:F14" si="0">G8+H8+I8+J8</f>
        <v>165</v>
      </c>
      <c r="G8" s="24">
        <v>0</v>
      </c>
      <c r="H8" s="24">
        <v>0</v>
      </c>
      <c r="I8" s="24">
        <v>0</v>
      </c>
      <c r="J8" s="24">
        <v>165</v>
      </c>
    </row>
    <row r="9" ht="33" customHeight="1" spans="1:10">
      <c r="A9" s="22"/>
      <c r="B9" s="22" t="s">
        <v>82</v>
      </c>
      <c r="C9" s="22" t="s">
        <v>83</v>
      </c>
      <c r="D9" s="22" t="s">
        <v>84</v>
      </c>
      <c r="E9" s="41" t="s">
        <v>85</v>
      </c>
      <c r="F9" s="24">
        <f t="shared" si="0"/>
        <v>107.5</v>
      </c>
      <c r="G9" s="24">
        <v>0</v>
      </c>
      <c r="H9" s="24">
        <v>19.13</v>
      </c>
      <c r="I9" s="24">
        <v>88.37</v>
      </c>
      <c r="J9" s="24">
        <v>0</v>
      </c>
    </row>
    <row r="10" ht="21.75" customHeight="1" spans="1:10">
      <c r="A10" s="22"/>
      <c r="B10" s="22" t="s">
        <v>82</v>
      </c>
      <c r="C10" s="22" t="s">
        <v>83</v>
      </c>
      <c r="D10" s="22" t="s">
        <v>78</v>
      </c>
      <c r="E10" s="41" t="s">
        <v>86</v>
      </c>
      <c r="F10" s="24">
        <f t="shared" si="0"/>
        <v>0.6</v>
      </c>
      <c r="G10" s="24"/>
      <c r="H10" s="24"/>
      <c r="I10" s="24">
        <v>0.6</v>
      </c>
      <c r="J10" s="24"/>
    </row>
    <row r="11" ht="36" customHeight="1" spans="1:10">
      <c r="A11" s="22"/>
      <c r="B11" s="22" t="s">
        <v>82</v>
      </c>
      <c r="C11" s="22" t="s">
        <v>83</v>
      </c>
      <c r="D11" s="22" t="s">
        <v>83</v>
      </c>
      <c r="E11" s="41" t="s">
        <v>87</v>
      </c>
      <c r="F11" s="24">
        <f t="shared" si="0"/>
        <v>174.28</v>
      </c>
      <c r="G11" s="179">
        <v>174.28</v>
      </c>
      <c r="H11" s="24">
        <v>0</v>
      </c>
      <c r="I11" s="24">
        <v>0</v>
      </c>
      <c r="J11" s="24">
        <v>0</v>
      </c>
    </row>
    <row r="12" ht="36" customHeight="1" spans="1:10">
      <c r="A12" s="22"/>
      <c r="B12" s="22" t="s">
        <v>82</v>
      </c>
      <c r="C12" s="22" t="s">
        <v>83</v>
      </c>
      <c r="D12" s="22" t="s">
        <v>88</v>
      </c>
      <c r="E12" s="41" t="s">
        <v>89</v>
      </c>
      <c r="F12" s="24">
        <f t="shared" si="0"/>
        <v>69.71</v>
      </c>
      <c r="G12" s="179">
        <v>69.71</v>
      </c>
      <c r="H12" s="24">
        <v>0</v>
      </c>
      <c r="I12" s="24">
        <v>0</v>
      </c>
      <c r="J12" s="24">
        <v>0</v>
      </c>
    </row>
    <row r="13" ht="21.75" customHeight="1" spans="1:10">
      <c r="A13" s="22"/>
      <c r="B13" s="22" t="s">
        <v>90</v>
      </c>
      <c r="C13" s="22" t="s">
        <v>78</v>
      </c>
      <c r="D13" s="22" t="s">
        <v>84</v>
      </c>
      <c r="E13" s="41" t="s">
        <v>91</v>
      </c>
      <c r="F13" s="24">
        <f t="shared" si="0"/>
        <v>104.57</v>
      </c>
      <c r="G13" s="179">
        <f>59.68+44.89</f>
        <v>104.57</v>
      </c>
      <c r="H13" s="24">
        <v>0</v>
      </c>
      <c r="I13" s="24">
        <v>0</v>
      </c>
      <c r="J13" s="24">
        <v>0</v>
      </c>
    </row>
    <row r="14" ht="21.75" customHeight="1" spans="1:10">
      <c r="A14" s="22"/>
      <c r="B14" s="22" t="s">
        <v>90</v>
      </c>
      <c r="C14" s="22" t="s">
        <v>78</v>
      </c>
      <c r="D14" s="22" t="s">
        <v>92</v>
      </c>
      <c r="E14" s="41" t="s">
        <v>93</v>
      </c>
      <c r="F14" s="24">
        <f t="shared" si="0"/>
        <v>51.54</v>
      </c>
      <c r="G14" s="179">
        <f>26.7+24.84</f>
        <v>51.54</v>
      </c>
      <c r="H14" s="24">
        <v>0</v>
      </c>
      <c r="I14" s="24">
        <v>0</v>
      </c>
      <c r="J14" s="24">
        <v>0</v>
      </c>
    </row>
  </sheetData>
  <sheetProtection formatCells="0" formatColumns="0" formatRows="0"/>
  <mergeCells count="7">
    <mergeCell ref="A1:J1"/>
    <mergeCell ref="I2:J2"/>
    <mergeCell ref="I3:J3"/>
    <mergeCell ref="B4:D4"/>
    <mergeCell ref="F4:J4"/>
    <mergeCell ref="A4:A5"/>
    <mergeCell ref="E4:E5"/>
  </mergeCells>
  <pageMargins left="0.75" right="0.75" top="1" bottom="1" header="0.5" footer="0.5"/>
  <pageSetup paperSize="9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23</vt:i4>
      </vt:variant>
    </vt:vector>
  </HeadingPairs>
  <TitlesOfParts>
    <vt:vector size="23" baseType="lpstr">
      <vt:lpstr>公开表皮</vt:lpstr>
      <vt:lpstr>目录</vt:lpstr>
      <vt:lpstr>1部门收支总表</vt:lpstr>
      <vt:lpstr>2部门收支总表（分单位）</vt:lpstr>
      <vt:lpstr>3部门收入总表</vt:lpstr>
      <vt:lpstr>4部门支出总表</vt:lpstr>
      <vt:lpstr>5部门支出总表 (按功能)</vt:lpstr>
      <vt:lpstr>6财政拨款收支总表</vt:lpstr>
      <vt:lpstr>7财政拨款支出按功能分类</vt:lpstr>
      <vt:lpstr>8一般公共预算支出表</vt:lpstr>
      <vt:lpstr>9一般公共预算基本支出表（按功能）</vt:lpstr>
      <vt:lpstr>10一般公共预算基本支出表（按经济）</vt:lpstr>
      <vt:lpstr>11纳入预算管理的行政事业性收费支出预算明细表</vt:lpstr>
      <vt:lpstr>12纳入预算管理的政府性基金</vt:lpstr>
      <vt:lpstr>13国有资本经营支出</vt:lpstr>
      <vt:lpstr>14项目支出表</vt:lpstr>
      <vt:lpstr>15政府采购表</vt:lpstr>
      <vt:lpstr>16购买服务表</vt:lpstr>
      <vt:lpstr>17一般公共预算“三公”经费</vt:lpstr>
      <vt:lpstr>18三公经费预算明细表</vt:lpstr>
      <vt:lpstr>19机关运行经费</vt:lpstr>
      <vt:lpstr>20绩效情况表</vt:lpstr>
      <vt:lpstr>预算公开情况信息反馈表（非公开样本）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Administrator</cp:lastModifiedBy>
  <dcterms:created xsi:type="dcterms:W3CDTF">2017-12-21T03:30:00Z</dcterms:created>
  <cp:lastPrinted>2017-12-22T01:36:00Z</cp:lastPrinted>
  <dcterms:modified xsi:type="dcterms:W3CDTF">2018-01-20T08:51:11Z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  <property fmtid="{D5CDD505-2E9C-101B-9397-08002B2CF9AE}" pid="3" name="EDOID">
    <vt:i4>395064</vt:i4>
  </property>
</Properties>
</file>