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高龄补贴" sheetId="6" r:id="rId1"/>
  </sheets>
  <definedNames>
    <definedName name="_xlnm._FilterDatabase" localSheetId="0" hidden="1">'7月高龄补贴'!$A$1:$U$19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<sst xmlns="http://schemas.openxmlformats.org/spreadsheetml/2006/main" count="44" uniqueCount="37">
  <si>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2025年7月高龄补贴发放明细</t>
  </si>
  <si>
    <t>单位：鞍山市铁东区民政局</t>
  </si>
  <si>
    <t>日期：2025年8月6日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</si>
  <si>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</si>
  <si>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</si>
  <si>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</si>
  <si>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</si>
  <si>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</si>
  <si>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</si>
  <si>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</si>
  <si>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</si>
  <si>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</si>
  <si>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</si>
  <si>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</si>
  <si>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</si>
  <si>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</si>
  <si>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</si>
  <si>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</si>
  <si>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</si>
  <si>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</si>
  <si>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</si>
  <si>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</si>
  <si>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</si>
  <si>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</si>
  <si>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</si>
  <si>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</si>
  <si>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</si>
  <si>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</si>
  <si>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</si>
  <si>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</si>
  <si>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</si>
  <si>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</si>
  <si>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铁东区应发金额与实际发放金额不符，存在补发。补发3人高龄津贴，即3729人*200元+3800元补发金额=749600元</t>
  </si>
  <si>
    <t>主管领导签字：</t>
  </si>
  <si>
    <t>分管领导签字：</t>
  </si>
  <si>
    <t>审核人签字：</t>
  </si>
  <si>
    <t xml:space="preserve">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</si>
</sst>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D19"/>
  <sheetViews>
    <sheetView tabSelected="1" zoomScale="85" zoomScaleNormal="85" topLeftCell="A2" workbookViewId="0">
      <selection activeCell="X9" sqref="X9"/>
    </sheetView>
  </sheetViews>
  <sheetFormatPr defaultColWidth="9" defaultRowHeight="14.25"/>
  <cols>
    <col min="1" max="1" width="3.50833333333333" style="1" customWidth="1"/>
    <col min="2" max="2" width="10.225" style="1" customWidth="1"/>
    <col min="3" max="3" width="8.13333333333333" style="1" customWidth="1"/>
    <col min="4" max="4" width="6.58333333333333" style="1" customWidth="1"/>
    <col min="5" max="5" width="5.13333333333333" style="1" customWidth="1"/>
    <col min="6" max="6" width="4.825" style="1" customWidth="1"/>
    <col min="7" max="7" width="5.38333333333333" style="1" customWidth="1"/>
    <col min="8" max="8" width="6.10833333333333" style="1" customWidth="1"/>
    <col min="9" max="9" width="5.88333333333333" style="6" customWidth="1"/>
    <col min="10" max="10" width="7.75833333333333" style="6" customWidth="1"/>
    <col min="11" max="11" width="8.88333333333333" style="6" customWidth="1"/>
    <col min="12" max="12" width="5.75833333333333" style="1" customWidth="1"/>
    <col min="13" max="13" width="5.50833333333333" style="1" customWidth="1"/>
    <col min="14" max="14" width="6.01666666666667" style="1" customWidth="1"/>
    <col min="15" max="15" width="4.75833333333333" style="1" customWidth="1"/>
    <col min="16" max="16" width="5.10833333333333" style="1" customWidth="1"/>
    <col min="17" max="17" width="6.66666666666667" style="1" customWidth="1"/>
    <col min="18" max="18" width="4.88333333333333" style="1" customWidth="1"/>
    <col min="19" max="19" width="6.75833333333333" style="1" customWidth="1"/>
    <col min="20" max="20" width="9.44166666666667" style="6" customWidth="1"/>
    <col min="21" max="21" width="12.6333333333333" style="6" customWidth="1"/>
    <col min="22" max="16384" width="9" style="1"/>
  </cols>
  <sheetData>
    <row r="1" s="1" customFormat="1" ht="54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18" customHeight="1" spans="1:21">
      <c r="A2" s="8" t="s">
        <v>1</v>
      </c>
      <c r="B2" s="8"/>
      <c r="C2" s="8"/>
      <c r="D2" s="8"/>
      <c r="E2" s="8"/>
      <c r="F2" s="8"/>
      <c r="G2" s="8"/>
      <c r="H2" s="8"/>
      <c r="I2" s="17"/>
      <c r="J2" s="17"/>
      <c r="K2" s="18"/>
      <c r="L2" s="19"/>
      <c r="M2" s="19"/>
      <c r="N2" s="19"/>
      <c r="O2" s="19"/>
      <c r="P2" s="19"/>
      <c r="Q2" s="19"/>
      <c r="R2" s="19"/>
      <c r="S2" s="19"/>
      <c r="T2" s="35" t="s">
        <v>2</v>
      </c>
      <c r="U2" s="35"/>
    </row>
    <row r="3" s="3" customFormat="1" ht="32" customHeight="1" spans="1:21">
      <c r="A3" s="9" t="s">
        <v>3</v>
      </c>
      <c r="B3" s="10" t="s">
        <v>4</v>
      </c>
      <c r="C3" s="9" t="s">
        <v>5</v>
      </c>
      <c r="D3" s="11" t="s">
        <v>6</v>
      </c>
      <c r="E3" s="11"/>
      <c r="F3" s="11"/>
      <c r="G3" s="11"/>
      <c r="H3" s="11"/>
      <c r="I3" s="11"/>
      <c r="J3" s="11"/>
      <c r="K3" s="20"/>
      <c r="L3" s="21" t="s">
        <v>7</v>
      </c>
      <c r="M3" s="22"/>
      <c r="N3" s="22"/>
      <c r="O3" s="22"/>
      <c r="P3" s="22"/>
      <c r="Q3" s="22"/>
      <c r="R3" s="22"/>
      <c r="S3" s="22"/>
      <c r="T3" s="22"/>
      <c r="U3" s="36" t="s">
        <v>8</v>
      </c>
    </row>
    <row r="4" s="3" customFormat="1" ht="32" customHeight="1" spans="1:21">
      <c r="A4" s="10"/>
      <c r="B4" s="10"/>
      <c r="C4" s="10" t="s">
        <v>9</v>
      </c>
      <c r="D4" s="9" t="s">
        <v>10</v>
      </c>
      <c r="E4" s="9" t="s">
        <v>11</v>
      </c>
      <c r="F4" s="10" t="s">
        <v>12</v>
      </c>
      <c r="G4" s="10" t="s">
        <v>13</v>
      </c>
      <c r="H4" s="9" t="s">
        <v>14</v>
      </c>
      <c r="I4" s="23" t="s">
        <v>15</v>
      </c>
      <c r="J4" s="23" t="s">
        <v>16</v>
      </c>
      <c r="K4" s="24" t="s">
        <v>17</v>
      </c>
      <c r="L4" s="10" t="s">
        <v>18</v>
      </c>
      <c r="M4" s="9" t="s">
        <v>19</v>
      </c>
      <c r="N4" s="9" t="s">
        <v>11</v>
      </c>
      <c r="O4" s="10" t="s">
        <v>12</v>
      </c>
      <c r="P4" s="10" t="s">
        <v>13</v>
      </c>
      <c r="Q4" s="9" t="s">
        <v>14</v>
      </c>
      <c r="R4" s="23" t="s">
        <v>15</v>
      </c>
      <c r="S4" s="23" t="s">
        <v>16</v>
      </c>
      <c r="T4" s="24" t="s">
        <v>17</v>
      </c>
      <c r="U4" s="37"/>
    </row>
    <row r="5" s="4" customFormat="1" ht="32" customHeight="1" spans="1:16358">
      <c r="A5" s="12">
        <v>1</v>
      </c>
      <c r="B5" s="12" t="s">
        <v>20</v>
      </c>
      <c r="C5" s="12">
        <v>436</v>
      </c>
      <c r="D5" s="12">
        <v>9</v>
      </c>
      <c r="E5" s="12">
        <v>11</v>
      </c>
      <c r="F5" s="12">
        <v>9</v>
      </c>
      <c r="G5" s="12"/>
      <c r="H5" s="12">
        <f t="shared" ref="H5:H14" si="0">C5+D5+E5-F5</f>
        <v>447</v>
      </c>
      <c r="I5" s="25"/>
      <c r="J5" s="25">
        <f>(C5+D5+E5-F5)*200</f>
        <v>89400</v>
      </c>
      <c r="K5" s="26">
        <f>J5+I5</f>
        <v>89400</v>
      </c>
      <c r="L5" s="12">
        <v>7</v>
      </c>
      <c r="M5" s="27">
        <v>2</v>
      </c>
      <c r="N5" s="27"/>
      <c r="O5" s="27"/>
      <c r="P5" s="27"/>
      <c r="Q5" s="12">
        <f t="shared" ref="Q5:Q11" si="1">L5+M5+N5-O5</f>
        <v>9</v>
      </c>
      <c r="R5" s="27"/>
      <c r="S5" s="12">
        <f t="shared" ref="S5:S11" si="2">(L5+M5+N5-O5)*500</f>
        <v>4500</v>
      </c>
      <c r="T5" s="12">
        <f t="shared" ref="T5:T11" si="3">(L5+M5+N5-O5+P5)*500</f>
        <v>4500</v>
      </c>
      <c r="U5" s="25">
        <f>K5+T5</f>
        <v>93900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</row>
    <row r="6" s="5" customFormat="1" ht="32" customHeight="1" spans="1:21">
      <c r="A6" s="13">
        <v>2</v>
      </c>
      <c r="B6" s="12" t="s">
        <v>21</v>
      </c>
      <c r="C6" s="12">
        <v>306</v>
      </c>
      <c r="D6" s="12">
        <v>11</v>
      </c>
      <c r="E6" s="12"/>
      <c r="F6" s="12"/>
      <c r="G6" s="12"/>
      <c r="H6" s="12">
        <f t="shared" si="0"/>
        <v>317</v>
      </c>
      <c r="I6" s="26"/>
      <c r="J6" s="25">
        <f t="shared" ref="J6:J15" si="4">(C6+D6+E6-F6)*200</f>
        <v>63400</v>
      </c>
      <c r="K6" s="26">
        <f t="shared" ref="K5:K14" si="5">J6+I6</f>
        <v>63400</v>
      </c>
      <c r="L6" s="13">
        <v>3</v>
      </c>
      <c r="M6" s="28"/>
      <c r="N6" s="28">
        <v>1</v>
      </c>
      <c r="O6" s="28"/>
      <c r="P6" s="28"/>
      <c r="Q6" s="13">
        <f t="shared" si="1"/>
        <v>4</v>
      </c>
      <c r="R6" s="28"/>
      <c r="S6" s="12">
        <f t="shared" si="2"/>
        <v>2000</v>
      </c>
      <c r="T6" s="12">
        <f t="shared" si="3"/>
        <v>2000</v>
      </c>
      <c r="U6" s="25">
        <f t="shared" ref="U6:U14" si="6">K6+T6</f>
        <v>65400</v>
      </c>
    </row>
    <row r="7" s="5" customFormat="1" ht="32" customHeight="1" spans="1:21">
      <c r="A7" s="13">
        <v>3</v>
      </c>
      <c r="B7" s="12" t="s">
        <v>22</v>
      </c>
      <c r="C7" s="12">
        <v>139</v>
      </c>
      <c r="D7" s="12">
        <v>5</v>
      </c>
      <c r="E7" s="12">
        <v>1</v>
      </c>
      <c r="F7" s="12">
        <v>1</v>
      </c>
      <c r="G7" s="12"/>
      <c r="H7" s="12">
        <f t="shared" si="0"/>
        <v>144</v>
      </c>
      <c r="I7" s="29">
        <v>200</v>
      </c>
      <c r="J7" s="25">
        <f t="shared" si="4"/>
        <v>28800</v>
      </c>
      <c r="K7" s="26">
        <f t="shared" si="5"/>
        <v>29000</v>
      </c>
      <c r="L7" s="13">
        <v>1</v>
      </c>
      <c r="M7" s="28"/>
      <c r="N7" s="28"/>
      <c r="O7" s="28"/>
      <c r="P7" s="28"/>
      <c r="Q7" s="13">
        <f t="shared" si="1"/>
        <v>1</v>
      </c>
      <c r="R7" s="28"/>
      <c r="S7" s="12">
        <f t="shared" si="2"/>
        <v>500</v>
      </c>
      <c r="T7" s="12">
        <f t="shared" si="3"/>
        <v>500</v>
      </c>
      <c r="U7" s="25">
        <f t="shared" si="6"/>
        <v>29500</v>
      </c>
    </row>
    <row r="8" s="4" customFormat="1" ht="32" customHeight="1" spans="1:21">
      <c r="A8" s="12">
        <v>4</v>
      </c>
      <c r="B8" s="12" t="s">
        <v>23</v>
      </c>
      <c r="C8" s="12">
        <v>517</v>
      </c>
      <c r="D8" s="12">
        <v>15</v>
      </c>
      <c r="E8" s="12">
        <v>7</v>
      </c>
      <c r="F8" s="12">
        <v>6</v>
      </c>
      <c r="G8" s="12"/>
      <c r="H8" s="12">
        <f t="shared" si="0"/>
        <v>533</v>
      </c>
      <c r="I8" s="26"/>
      <c r="J8" s="25">
        <f t="shared" si="4"/>
        <v>106600</v>
      </c>
      <c r="K8" s="25">
        <f t="shared" si="5"/>
        <v>106600</v>
      </c>
      <c r="L8" s="12">
        <v>8</v>
      </c>
      <c r="M8" s="27"/>
      <c r="N8" s="12"/>
      <c r="O8" s="27"/>
      <c r="P8" s="27"/>
      <c r="Q8" s="13">
        <f t="shared" si="1"/>
        <v>8</v>
      </c>
      <c r="R8" s="27"/>
      <c r="S8" s="12">
        <f t="shared" si="2"/>
        <v>4000</v>
      </c>
      <c r="T8" s="12">
        <f t="shared" si="3"/>
        <v>4000</v>
      </c>
      <c r="U8" s="25">
        <f t="shared" si="6"/>
        <v>110600</v>
      </c>
    </row>
    <row r="9" s="4" customFormat="1" ht="32" customHeight="1" spans="1:21">
      <c r="A9" s="12">
        <v>5</v>
      </c>
      <c r="B9" s="12" t="s">
        <v>24</v>
      </c>
      <c r="C9" s="12">
        <v>429</v>
      </c>
      <c r="D9" s="12">
        <v>13</v>
      </c>
      <c r="E9" s="12">
        <v>10</v>
      </c>
      <c r="F9" s="12">
        <v>10</v>
      </c>
      <c r="G9" s="12"/>
      <c r="H9" s="12">
        <f t="shared" si="0"/>
        <v>442</v>
      </c>
      <c r="I9" s="25"/>
      <c r="J9" s="25">
        <f t="shared" si="4"/>
        <v>88400</v>
      </c>
      <c r="K9" s="25">
        <f t="shared" si="5"/>
        <v>88400</v>
      </c>
      <c r="L9" s="12">
        <v>7</v>
      </c>
      <c r="M9" s="27"/>
      <c r="N9" s="27"/>
      <c r="O9" s="27"/>
      <c r="P9" s="27"/>
      <c r="Q9" s="12">
        <f t="shared" si="1"/>
        <v>7</v>
      </c>
      <c r="R9" s="27"/>
      <c r="S9" s="12">
        <f t="shared" si="2"/>
        <v>3500</v>
      </c>
      <c r="T9" s="12">
        <f t="shared" si="3"/>
        <v>3500</v>
      </c>
      <c r="U9" s="25">
        <f t="shared" si="6"/>
        <v>91900</v>
      </c>
    </row>
    <row r="10" s="4" customFormat="1" ht="32" customHeight="1" spans="1:21">
      <c r="A10" s="12">
        <v>6</v>
      </c>
      <c r="B10" s="12" t="s">
        <v>25</v>
      </c>
      <c r="C10" s="12">
        <v>355</v>
      </c>
      <c r="D10" s="12">
        <v>8</v>
      </c>
      <c r="E10" s="12">
        <v>5</v>
      </c>
      <c r="F10" s="12">
        <v>5</v>
      </c>
      <c r="G10" s="12"/>
      <c r="H10" s="12">
        <f t="shared" si="0"/>
        <v>363</v>
      </c>
      <c r="I10" s="25"/>
      <c r="J10" s="25">
        <f t="shared" si="4"/>
        <v>72600</v>
      </c>
      <c r="K10" s="25">
        <f t="shared" si="5"/>
        <v>72600</v>
      </c>
      <c r="L10" s="12">
        <v>4</v>
      </c>
      <c r="M10" s="27"/>
      <c r="N10" s="12"/>
      <c r="O10" s="27"/>
      <c r="P10" s="27"/>
      <c r="Q10" s="13">
        <f t="shared" si="1"/>
        <v>4</v>
      </c>
      <c r="R10" s="27"/>
      <c r="S10" s="12">
        <f t="shared" si="2"/>
        <v>2000</v>
      </c>
      <c r="T10" s="12">
        <f t="shared" si="3"/>
        <v>2000</v>
      </c>
      <c r="U10" s="25">
        <f t="shared" si="6"/>
        <v>74600</v>
      </c>
    </row>
    <row r="11" s="5" customFormat="1" ht="32" customHeight="1" spans="1:21">
      <c r="A11" s="13">
        <v>7</v>
      </c>
      <c r="B11" s="12" t="s">
        <v>26</v>
      </c>
      <c r="C11" s="12">
        <v>537</v>
      </c>
      <c r="D11" s="12">
        <v>16</v>
      </c>
      <c r="E11" s="12">
        <v>7</v>
      </c>
      <c r="F11" s="12">
        <v>2</v>
      </c>
      <c r="G11" s="12"/>
      <c r="H11" s="12">
        <f t="shared" si="0"/>
        <v>558</v>
      </c>
      <c r="I11" s="26"/>
      <c r="J11" s="25">
        <f t="shared" si="4"/>
        <v>111600</v>
      </c>
      <c r="K11" s="26">
        <f t="shared" si="5"/>
        <v>111600</v>
      </c>
      <c r="L11" s="13">
        <v>6</v>
      </c>
      <c r="M11" s="28">
        <v>1</v>
      </c>
      <c r="N11" s="28">
        <v>1</v>
      </c>
      <c r="O11" s="28">
        <v>1</v>
      </c>
      <c r="P11" s="28"/>
      <c r="Q11" s="13">
        <f t="shared" si="1"/>
        <v>7</v>
      </c>
      <c r="R11" s="28"/>
      <c r="S11" s="12">
        <f t="shared" si="2"/>
        <v>3500</v>
      </c>
      <c r="T11" s="12">
        <f t="shared" si="3"/>
        <v>3500</v>
      </c>
      <c r="U11" s="25">
        <f t="shared" si="6"/>
        <v>115100</v>
      </c>
    </row>
    <row r="12" s="5" customFormat="1" ht="31" customHeight="1" spans="1:21">
      <c r="A12" s="13">
        <v>8</v>
      </c>
      <c r="B12" s="12" t="s">
        <v>27</v>
      </c>
      <c r="C12" s="12">
        <v>99</v>
      </c>
      <c r="D12" s="12">
        <v>2</v>
      </c>
      <c r="E12" s="12"/>
      <c r="F12" s="12"/>
      <c r="G12" s="12"/>
      <c r="H12" s="12">
        <f t="shared" si="0"/>
        <v>101</v>
      </c>
      <c r="I12" s="26"/>
      <c r="J12" s="25">
        <f t="shared" si="4"/>
        <v>20200</v>
      </c>
      <c r="K12" s="26">
        <f t="shared" si="5"/>
        <v>20200</v>
      </c>
      <c r="L12" s="13">
        <v>0</v>
      </c>
      <c r="M12" s="27"/>
      <c r="N12" s="28"/>
      <c r="O12" s="28"/>
      <c r="P12" s="28"/>
      <c r="Q12" s="13">
        <v>0</v>
      </c>
      <c r="R12" s="28"/>
      <c r="S12" s="12">
        <v>0</v>
      </c>
      <c r="T12" s="12">
        <v>0</v>
      </c>
      <c r="U12" s="25">
        <f t="shared" si="6"/>
        <v>20200</v>
      </c>
    </row>
    <row r="13" s="5" customFormat="1" ht="32" customHeight="1" spans="1:21">
      <c r="A13" s="13">
        <v>9</v>
      </c>
      <c r="B13" s="12" t="s">
        <v>28</v>
      </c>
      <c r="C13" s="12">
        <v>710</v>
      </c>
      <c r="D13" s="12">
        <v>14</v>
      </c>
      <c r="E13" s="12">
        <v>13</v>
      </c>
      <c r="F13" s="12">
        <v>8</v>
      </c>
      <c r="G13" s="12"/>
      <c r="H13" s="12">
        <f t="shared" si="0"/>
        <v>729</v>
      </c>
      <c r="I13" s="29">
        <v>1400</v>
      </c>
      <c r="J13" s="25">
        <f t="shared" si="4"/>
        <v>145800</v>
      </c>
      <c r="K13" s="26">
        <f t="shared" si="5"/>
        <v>147200</v>
      </c>
      <c r="L13" s="13">
        <v>13</v>
      </c>
      <c r="M13" s="28">
        <v>1</v>
      </c>
      <c r="N13" s="28"/>
      <c r="O13" s="28"/>
      <c r="P13" s="28"/>
      <c r="Q13" s="13">
        <f>L13+M13+N13-O13</f>
        <v>14</v>
      </c>
      <c r="R13" s="28"/>
      <c r="S13" s="12">
        <f>(L13+M13+N13-O13)*500</f>
        <v>7000</v>
      </c>
      <c r="T13" s="12">
        <f>(L13+M13+N13-O13+P13)*500</f>
        <v>7000</v>
      </c>
      <c r="U13" s="25">
        <f t="shared" si="6"/>
        <v>154200</v>
      </c>
    </row>
    <row r="14" s="5" customFormat="1" ht="32" customHeight="1" spans="1:21">
      <c r="A14" s="13">
        <v>10</v>
      </c>
      <c r="B14" s="12" t="s">
        <v>29</v>
      </c>
      <c r="C14" s="12">
        <v>137</v>
      </c>
      <c r="D14" s="12">
        <v>6</v>
      </c>
      <c r="E14" s="12">
        <v>3</v>
      </c>
      <c r="F14" s="12">
        <v>2</v>
      </c>
      <c r="G14" s="12"/>
      <c r="H14" s="12">
        <f t="shared" si="0"/>
        <v>144</v>
      </c>
      <c r="I14" s="26"/>
      <c r="J14" s="25">
        <f t="shared" si="4"/>
        <v>28800</v>
      </c>
      <c r="K14" s="26">
        <f t="shared" si="5"/>
        <v>28800</v>
      </c>
      <c r="L14" s="13">
        <v>2</v>
      </c>
      <c r="M14" s="28"/>
      <c r="N14" s="28">
        <v>1</v>
      </c>
      <c r="O14" s="28">
        <v>1</v>
      </c>
      <c r="P14" s="28"/>
      <c r="Q14" s="13">
        <f>L14+M14+N14-O14</f>
        <v>2</v>
      </c>
      <c r="R14" s="28"/>
      <c r="S14" s="12">
        <f>(L14+M14+N14-O14)*500</f>
        <v>1000</v>
      </c>
      <c r="T14" s="12">
        <f>(L14+M14+N14-O14+P14)*500</f>
        <v>1000</v>
      </c>
      <c r="U14" s="25">
        <f t="shared" si="6"/>
        <v>29800</v>
      </c>
    </row>
    <row r="15" s="3" customFormat="1" ht="32" customHeight="1" spans="1:21">
      <c r="A15" s="10" t="s">
        <v>30</v>
      </c>
      <c r="B15" s="10"/>
      <c r="C15" s="10">
        <f t="shared" ref="C15:L15" si="7">SUM(C5:C14)</f>
        <v>3665</v>
      </c>
      <c r="D15" s="10">
        <f t="shared" si="7"/>
        <v>99</v>
      </c>
      <c r="E15" s="10">
        <f t="shared" si="7"/>
        <v>57</v>
      </c>
      <c r="F15" s="10">
        <f t="shared" si="7"/>
        <v>43</v>
      </c>
      <c r="G15" s="10">
        <f t="shared" si="7"/>
        <v>0</v>
      </c>
      <c r="H15" s="10">
        <f t="shared" si="7"/>
        <v>3778</v>
      </c>
      <c r="I15" s="30">
        <f t="shared" si="7"/>
        <v>1600</v>
      </c>
      <c r="J15" s="31">
        <f t="shared" si="4"/>
        <v>755600</v>
      </c>
      <c r="K15" s="30">
        <f t="shared" si="7"/>
        <v>757200</v>
      </c>
      <c r="L15" s="10">
        <f t="shared" si="7"/>
        <v>51</v>
      </c>
      <c r="M15" s="10">
        <f t="shared" ref="J15:O15" si="8">SUM(M5:M13)</f>
        <v>4</v>
      </c>
      <c r="N15" s="10">
        <f t="shared" si="8"/>
        <v>2</v>
      </c>
      <c r="O15" s="10">
        <f t="shared" si="8"/>
        <v>1</v>
      </c>
      <c r="P15" s="10"/>
      <c r="Q15" s="10">
        <f>SUM(Q5:Q14)</f>
        <v>56</v>
      </c>
      <c r="R15" s="10"/>
      <c r="S15" s="10">
        <f>SUM(S5:S14)</f>
        <v>28000</v>
      </c>
      <c r="T15" s="10">
        <f>SUM(T5:T14)</f>
        <v>28000</v>
      </c>
      <c r="U15" s="30">
        <f>SUM(U5:U14)</f>
        <v>785200</v>
      </c>
    </row>
    <row r="16" s="5" customFormat="1" ht="44" customHeight="1" spans="3:21">
      <c r="C16" s="5">
        <f>C15*200</f>
        <v>733000</v>
      </c>
      <c r="D16" s="5">
        <f>D15*200</f>
        <v>19800</v>
      </c>
      <c r="E16" s="5">
        <f>(E15-F15)*200</f>
        <v>2800</v>
      </c>
      <c r="I16" s="32">
        <f>SUM(I5:I14)</f>
        <v>1600</v>
      </c>
      <c r="J16" s="32"/>
      <c r="K16" s="32"/>
      <c r="L16" s="5">
        <f>L15*500</f>
        <v>25500</v>
      </c>
      <c r="Q16" s="5">
        <f>Q15*500</f>
        <v>28000</v>
      </c>
      <c r="T16" s="32"/>
      <c r="U16" s="32"/>
    </row>
    <row r="17" s="5" customFormat="1" ht="18" customHeight="1" spans="1:21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="3" customFormat="1" ht="21" hidden="1" customHeight="1" spans="1:21">
      <c r="A18" s="15" t="s">
        <v>32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="3" customFormat="1" ht="66" customHeight="1" spans="1:21">
      <c r="A19" s="3" t="s">
        <v>33</v>
      </c>
      <c r="D19" s="16" t="s">
        <v>34</v>
      </c>
      <c r="E19" s="16"/>
      <c r="F19" s="16"/>
      <c r="G19" s="16"/>
      <c r="H19" s="16"/>
      <c r="K19" s="33"/>
      <c r="L19" s="33"/>
      <c r="M19" s="34" t="s">
        <v>35</v>
      </c>
      <c r="O19" s="34"/>
      <c r="P19" s="34"/>
      <c r="T19" s="39" t="s">
        <v>36</v>
      </c>
      <c r="U19" s="39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118055555555556" bottom="0.354166666666667" header="0.196527777777778" footer="0.472222222222222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2020-08-13T02:15:00Z</dcterms:created>
  <dcterms:modified xsi:type="dcterms:W3CDTF">2025-09-03T07:43:34Z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442B57DDB20D4687870E00DCF2A0222A_13</vt:lpwstr>
  </property>
</Properties>
</file>