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95"/>
  </bookViews>
  <sheets>
    <sheet name="1月高龄补贴" sheetId="6" r:id="rId1"/>
  </sheets>
  <definedNames>
    <definedName name="_xlnm._FilterDatabase" localSheetId="0" hidden="1">'1月高龄补贴'!$A$1:$U$17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<sst xmlns="http://schemas.openxmlformats.org/spreadsheetml/2006/main" count="42" uniqueCount="35">
  <si>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2025年1月高龄补贴发放明细</t>
  </si>
  <si>
    <t>单位：鞍山市铁东区民政局</t>
  </si>
  <si>
    <t>日期：2025年2月5日</t>
  </si>
  <si>
    <t>序
号</t>
  </si>
  <si>
    <t>街道</t>
  </si>
  <si>
    <t>正常</t>
  </si>
  <si>
    <t>（90-99）岁</t>
  </si>
  <si>
    <t>百岁以上</t>
  </si>
  <si>
    <t>总计金额</t>
  </si>
  <si>
    <t>90-99</t>
  </si>
  <si>
    <t>新增</t>
  </si>
  <si>
    <t>停发
人数</t>
  </si>
  <si>
    <t>0元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</si>
  <si>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</si>
  <si>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</si>
  <si>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</si>
  <si>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</si>
  <si>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</si>
  <si>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</si>
  <si>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</si>
  <si>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站前街道</t>
  </si>
  <si>
    <t>长甸街道</t>
  </si>
  <si>
    <t>大孤山街道</t>
  </si>
  <si>
    <t>园林街道</t>
  </si>
  <si>
    <t>解放街道</t>
  </si>
  <si>
    <t>山南街道</t>
  </si>
  <si>
    <t>湖南街道</t>
  </si>
  <si>
    <t>旧堡街道</t>
  </si>
  <si>
    <t>和平街道</t>
  </si>
  <si>
    <t>新兴街道</t>
  </si>
  <si>
    <t>合计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</si>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</sst>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7"/>
  <sheetViews>
    <sheetView tabSelected="1" topLeftCell="A3" workbookViewId="0">
      <selection activeCell="K5" sqref="K5"/>
    </sheetView>
  </sheetViews>
  <sheetFormatPr defaultColWidth="9" defaultRowHeight="15.6"/>
  <cols>
    <col min="1" max="1" width="3.50925925925926" style="1" customWidth="1"/>
    <col min="2" max="2" width="10.2222222222222" style="1" customWidth="1"/>
    <col min="3" max="3" width="8.12962962962963" style="1" customWidth="1"/>
    <col min="4" max="4" width="6.58333333333333" style="1" customWidth="1"/>
    <col min="5" max="5" width="5.12962962962963" style="1" customWidth="1"/>
    <col min="6" max="6" width="4" style="1" customWidth="1"/>
    <col min="7" max="7" width="5.37962962962963" style="1" customWidth="1"/>
    <col min="8" max="8" width="6.11111111111111" style="1" customWidth="1"/>
    <col min="9" max="9" width="5.87962962962963" style="6" customWidth="1"/>
    <col min="10" max="10" width="7.75925925925926" style="6" customWidth="1"/>
    <col min="11" max="11" width="8.87962962962963" style="6" customWidth="1"/>
    <col min="12" max="12" width="5.75925925925926" style="1" customWidth="1"/>
    <col min="13" max="13" width="5.50925925925926" style="1" customWidth="1"/>
    <col min="14" max="15" width="4.75925925925926" style="1" customWidth="1"/>
    <col min="16" max="16" width="5.11111111111111" style="1" customWidth="1"/>
    <col min="17" max="18" width="4.87962962962963" style="1" customWidth="1"/>
    <col min="19" max="19" width="6.75925925925926" style="1" customWidth="1"/>
    <col min="20" max="20" width="9.44444444444444" style="6" customWidth="1"/>
    <col min="21" max="21" width="12.6296296296296" style="6" customWidth="1"/>
    <col min="22" max="16384" width="9" style="1"/>
  </cols>
  <sheetData>
    <row r="1" s="1" customFormat="1" ht="54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 t="s">
        <v>1</v>
      </c>
      <c r="B2" s="8"/>
      <c r="C2" s="8"/>
      <c r="D2" s="8"/>
      <c r="E2" s="8"/>
      <c r="F2" s="8"/>
      <c r="G2" s="8"/>
      <c r="H2" s="8"/>
      <c r="I2" s="16"/>
      <c r="J2" s="16"/>
      <c r="K2" s="17"/>
      <c r="L2" s="18"/>
      <c r="M2" s="18"/>
      <c r="N2" s="18"/>
      <c r="O2" s="18"/>
      <c r="P2" s="18"/>
      <c r="Q2" s="18"/>
      <c r="R2" s="18"/>
      <c r="S2" s="18"/>
      <c r="T2" s="32" t="s">
        <v>2</v>
      </c>
      <c r="U2" s="32"/>
    </row>
    <row r="3" s="3" customFormat="1" ht="32" customHeight="1" spans="1:21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9"/>
      <c r="L3" s="20" t="s">
        <v>7</v>
      </c>
      <c r="M3" s="21"/>
      <c r="N3" s="21"/>
      <c r="O3" s="21"/>
      <c r="P3" s="21"/>
      <c r="Q3" s="21"/>
      <c r="R3" s="21"/>
      <c r="S3" s="21"/>
      <c r="T3" s="21"/>
      <c r="U3" s="33" t="s">
        <v>8</v>
      </c>
    </row>
    <row r="4" s="3" customFormat="1" ht="32" customHeight="1" spans="1:21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10" t="s">
        <v>13</v>
      </c>
      <c r="H4" s="9" t="s">
        <v>14</v>
      </c>
      <c r="I4" s="22" t="s">
        <v>15</v>
      </c>
      <c r="J4" s="22" t="s">
        <v>16</v>
      </c>
      <c r="K4" s="23" t="s">
        <v>17</v>
      </c>
      <c r="L4" s="10" t="s">
        <v>18</v>
      </c>
      <c r="M4" s="9" t="s">
        <v>19</v>
      </c>
      <c r="N4" s="9" t="s">
        <v>11</v>
      </c>
      <c r="O4" s="10" t="s">
        <v>12</v>
      </c>
      <c r="P4" s="10" t="s">
        <v>13</v>
      </c>
      <c r="Q4" s="9" t="s">
        <v>14</v>
      </c>
      <c r="R4" s="22" t="s">
        <v>15</v>
      </c>
      <c r="S4" s="22" t="s">
        <v>16</v>
      </c>
      <c r="T4" s="23" t="s">
        <v>17</v>
      </c>
      <c r="U4" s="34"/>
    </row>
    <row r="5" s="4" customFormat="1" ht="32" customHeight="1" spans="1:16369">
      <c r="A5" s="12">
        <v>1</v>
      </c>
      <c r="B5" s="12" t="s">
        <v>20</v>
      </c>
      <c r="C5" s="12">
        <v>419</v>
      </c>
      <c r="D5" s="12">
        <v>12</v>
      </c>
      <c r="E5" s="12">
        <v>3</v>
      </c>
      <c r="F5" s="12">
        <v>1</v>
      </c>
      <c r="G5" s="12"/>
      <c r="H5" s="12">
        <f t="shared" ref="H5:H14" si="0">C5+D5+E5-F5</f>
        <v>433</v>
      </c>
      <c r="I5" s="24"/>
      <c r="J5" s="24">
        <f t="shared" ref="J5:J12" si="1">(C5+D5+E5-F5)*200</f>
        <v>86600</v>
      </c>
      <c r="K5" s="24">
        <f t="shared" ref="K5:K14" si="2">J5+I5</f>
        <v>86600</v>
      </c>
      <c r="L5" s="12">
        <v>7</v>
      </c>
      <c r="M5" s="25"/>
      <c r="N5" s="25"/>
      <c r="O5" s="25"/>
      <c r="P5" s="25"/>
      <c r="Q5" s="12">
        <f t="shared" ref="Q5:Q11" si="3">L5+M5+N5-O5</f>
        <v>7</v>
      </c>
      <c r="R5" s="25"/>
      <c r="S5" s="12">
        <f t="shared" ref="S5:S11" si="4">(L5+M5+N5-O5)*500</f>
        <v>3500</v>
      </c>
      <c r="T5" s="12">
        <f t="shared" ref="T5:T11" si="5">(L5+M5+N5-O5+P5)*500</f>
        <v>3500</v>
      </c>
      <c r="U5" s="24">
        <f t="shared" ref="U5:U14" si="6">I5+J5+T5</f>
        <v>90100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</row>
    <row r="6" s="5" customFormat="1" ht="32" customHeight="1" spans="1:21">
      <c r="A6" s="13">
        <v>2</v>
      </c>
      <c r="B6" s="12" t="s">
        <v>21</v>
      </c>
      <c r="C6" s="12">
        <v>281</v>
      </c>
      <c r="D6" s="12">
        <v>13</v>
      </c>
      <c r="E6" s="12">
        <v>7</v>
      </c>
      <c r="F6" s="12">
        <v>3</v>
      </c>
      <c r="G6" s="12"/>
      <c r="H6" s="12">
        <f t="shared" si="0"/>
        <v>298</v>
      </c>
      <c r="I6" s="26"/>
      <c r="J6" s="26">
        <f t="shared" si="1"/>
        <v>59600</v>
      </c>
      <c r="K6" s="26">
        <f t="shared" si="2"/>
        <v>59600</v>
      </c>
      <c r="L6" s="13">
        <v>4</v>
      </c>
      <c r="M6" s="27"/>
      <c r="N6" s="27"/>
      <c r="O6" s="27"/>
      <c r="P6" s="27"/>
      <c r="Q6" s="13">
        <f t="shared" si="3"/>
        <v>4</v>
      </c>
      <c r="R6" s="27"/>
      <c r="S6" s="12">
        <f t="shared" si="4"/>
        <v>2000</v>
      </c>
      <c r="T6" s="12">
        <f t="shared" si="5"/>
        <v>2000</v>
      </c>
      <c r="U6" s="26">
        <f t="shared" si="6"/>
        <v>61600</v>
      </c>
    </row>
    <row r="7" s="5" customFormat="1" ht="32" customHeight="1" spans="1:21">
      <c r="A7" s="13">
        <v>3</v>
      </c>
      <c r="B7" s="12" t="s">
        <v>22</v>
      </c>
      <c r="C7" s="12">
        <v>119</v>
      </c>
      <c r="D7" s="12">
        <v>7</v>
      </c>
      <c r="E7" s="12">
        <v>4</v>
      </c>
      <c r="F7" s="12">
        <v>2</v>
      </c>
      <c r="G7" s="14">
        <v>1</v>
      </c>
      <c r="H7" s="12">
        <f t="shared" si="0"/>
        <v>128</v>
      </c>
      <c r="I7" s="28">
        <v>2400</v>
      </c>
      <c r="J7" s="26">
        <f t="shared" si="1"/>
        <v>25600</v>
      </c>
      <c r="K7" s="26">
        <f t="shared" si="2"/>
        <v>28000</v>
      </c>
      <c r="L7" s="13">
        <v>1</v>
      </c>
      <c r="M7" s="27"/>
      <c r="N7" s="27"/>
      <c r="O7" s="27"/>
      <c r="P7" s="27"/>
      <c r="Q7" s="13">
        <f t="shared" si="3"/>
        <v>1</v>
      </c>
      <c r="R7" s="27"/>
      <c r="S7" s="12">
        <f t="shared" si="4"/>
        <v>500</v>
      </c>
      <c r="T7" s="12">
        <f t="shared" si="5"/>
        <v>500</v>
      </c>
      <c r="U7" s="26">
        <f t="shared" si="6"/>
        <v>28500</v>
      </c>
    </row>
    <row r="8" s="4" customFormat="1" ht="32" customHeight="1" spans="1:21">
      <c r="A8" s="12">
        <v>4</v>
      </c>
      <c r="B8" s="12" t="s">
        <v>23</v>
      </c>
      <c r="C8" s="12">
        <v>486</v>
      </c>
      <c r="D8" s="12">
        <v>15</v>
      </c>
      <c r="E8" s="12">
        <v>11</v>
      </c>
      <c r="F8" s="12">
        <v>7</v>
      </c>
      <c r="G8" s="12"/>
      <c r="H8" s="12">
        <f t="shared" si="0"/>
        <v>505</v>
      </c>
      <c r="I8" s="24"/>
      <c r="J8" s="24">
        <f t="shared" si="1"/>
        <v>101000</v>
      </c>
      <c r="K8" s="24">
        <f t="shared" si="2"/>
        <v>101000</v>
      </c>
      <c r="L8" s="12">
        <v>8</v>
      </c>
      <c r="M8" s="25">
        <v>1</v>
      </c>
      <c r="N8" s="12"/>
      <c r="O8" s="25"/>
      <c r="P8" s="25"/>
      <c r="Q8" s="13">
        <f t="shared" si="3"/>
        <v>9</v>
      </c>
      <c r="R8" s="25"/>
      <c r="S8" s="12">
        <f t="shared" si="4"/>
        <v>4500</v>
      </c>
      <c r="T8" s="12">
        <f t="shared" si="5"/>
        <v>4500</v>
      </c>
      <c r="U8" s="26">
        <f t="shared" si="6"/>
        <v>105500</v>
      </c>
    </row>
    <row r="9" s="4" customFormat="1" ht="32" customHeight="1" spans="1:21">
      <c r="A9" s="12">
        <v>5</v>
      </c>
      <c r="B9" s="12" t="s">
        <v>24</v>
      </c>
      <c r="C9" s="12">
        <v>390</v>
      </c>
      <c r="D9" s="12">
        <v>13</v>
      </c>
      <c r="E9" s="12">
        <v>10</v>
      </c>
      <c r="F9" s="12">
        <v>10</v>
      </c>
      <c r="G9" s="12"/>
      <c r="H9" s="12">
        <f t="shared" si="0"/>
        <v>403</v>
      </c>
      <c r="I9" s="24"/>
      <c r="J9" s="24">
        <f t="shared" si="1"/>
        <v>80600</v>
      </c>
      <c r="K9" s="24">
        <f t="shared" si="2"/>
        <v>80600</v>
      </c>
      <c r="L9" s="12">
        <v>7</v>
      </c>
      <c r="M9" s="25"/>
      <c r="N9" s="25"/>
      <c r="O9" s="25"/>
      <c r="P9" s="25"/>
      <c r="Q9" s="12">
        <f t="shared" si="3"/>
        <v>7</v>
      </c>
      <c r="R9" s="25"/>
      <c r="S9" s="12">
        <f t="shared" si="4"/>
        <v>3500</v>
      </c>
      <c r="T9" s="12">
        <f t="shared" si="5"/>
        <v>3500</v>
      </c>
      <c r="U9" s="24">
        <f t="shared" si="6"/>
        <v>84100</v>
      </c>
    </row>
    <row r="10" s="4" customFormat="1" ht="32" customHeight="1" spans="1:21">
      <c r="A10" s="12">
        <v>6</v>
      </c>
      <c r="B10" s="12" t="s">
        <v>25</v>
      </c>
      <c r="C10" s="12">
        <v>335</v>
      </c>
      <c r="D10" s="12">
        <v>12</v>
      </c>
      <c r="E10" s="12">
        <v>9</v>
      </c>
      <c r="F10" s="12">
        <v>9</v>
      </c>
      <c r="G10" s="12"/>
      <c r="H10" s="12">
        <f t="shared" si="0"/>
        <v>347</v>
      </c>
      <c r="I10" s="24"/>
      <c r="J10" s="24">
        <f t="shared" si="1"/>
        <v>69400</v>
      </c>
      <c r="K10" s="24">
        <f t="shared" si="2"/>
        <v>69400</v>
      </c>
      <c r="L10" s="12">
        <v>4</v>
      </c>
      <c r="M10" s="25">
        <v>0</v>
      </c>
      <c r="N10" s="12"/>
      <c r="O10" s="25"/>
      <c r="P10" s="25"/>
      <c r="Q10" s="13">
        <f t="shared" si="3"/>
        <v>4</v>
      </c>
      <c r="R10" s="25"/>
      <c r="S10" s="12">
        <f t="shared" si="4"/>
        <v>2000</v>
      </c>
      <c r="T10" s="12">
        <f t="shared" si="5"/>
        <v>2000</v>
      </c>
      <c r="U10" s="24">
        <f t="shared" si="6"/>
        <v>71400</v>
      </c>
    </row>
    <row r="11" s="5" customFormat="1" ht="32" customHeight="1" spans="1:21">
      <c r="A11" s="13">
        <v>7</v>
      </c>
      <c r="B11" s="12" t="s">
        <v>26</v>
      </c>
      <c r="C11" s="12">
        <v>507</v>
      </c>
      <c r="D11" s="12">
        <v>14</v>
      </c>
      <c r="E11" s="12">
        <v>9</v>
      </c>
      <c r="F11" s="12">
        <v>7</v>
      </c>
      <c r="G11" s="12"/>
      <c r="H11" s="12">
        <f t="shared" si="0"/>
        <v>523</v>
      </c>
      <c r="I11" s="26"/>
      <c r="J11" s="26">
        <f t="shared" si="1"/>
        <v>104600</v>
      </c>
      <c r="K11" s="26">
        <f t="shared" si="2"/>
        <v>104600</v>
      </c>
      <c r="L11" s="13">
        <v>8</v>
      </c>
      <c r="M11" s="27"/>
      <c r="N11" s="27">
        <v>1</v>
      </c>
      <c r="O11" s="27"/>
      <c r="P11" s="27"/>
      <c r="Q11" s="13">
        <f t="shared" si="3"/>
        <v>9</v>
      </c>
      <c r="R11" s="27"/>
      <c r="S11" s="12">
        <f t="shared" si="4"/>
        <v>4500</v>
      </c>
      <c r="T11" s="12">
        <f t="shared" si="5"/>
        <v>4500</v>
      </c>
      <c r="U11" s="26">
        <f t="shared" si="6"/>
        <v>109100</v>
      </c>
    </row>
    <row r="12" s="5" customFormat="1" ht="31" customHeight="1" spans="1:21">
      <c r="A12" s="13">
        <v>8</v>
      </c>
      <c r="B12" s="12" t="s">
        <v>27</v>
      </c>
      <c r="C12" s="12">
        <v>93</v>
      </c>
      <c r="D12" s="12">
        <v>3</v>
      </c>
      <c r="E12" s="12">
        <v>1</v>
      </c>
      <c r="F12" s="12">
        <v>1</v>
      </c>
      <c r="G12" s="12"/>
      <c r="H12" s="12">
        <f t="shared" si="0"/>
        <v>96</v>
      </c>
      <c r="I12" s="26"/>
      <c r="J12" s="26">
        <f t="shared" si="1"/>
        <v>19200</v>
      </c>
      <c r="K12" s="26">
        <f t="shared" si="2"/>
        <v>19200</v>
      </c>
      <c r="L12" s="13">
        <v>0</v>
      </c>
      <c r="M12" s="25"/>
      <c r="N12" s="27"/>
      <c r="O12" s="27"/>
      <c r="P12" s="27"/>
      <c r="Q12" s="13">
        <v>0</v>
      </c>
      <c r="R12" s="27"/>
      <c r="S12" s="12">
        <v>0</v>
      </c>
      <c r="T12" s="12">
        <v>0</v>
      </c>
      <c r="U12" s="26">
        <f t="shared" si="6"/>
        <v>19200</v>
      </c>
    </row>
    <row r="13" s="5" customFormat="1" ht="32" customHeight="1" spans="1:21">
      <c r="A13" s="13">
        <v>9</v>
      </c>
      <c r="B13" s="12" t="s">
        <v>28</v>
      </c>
      <c r="C13" s="12">
        <v>703</v>
      </c>
      <c r="D13" s="12">
        <v>12</v>
      </c>
      <c r="E13" s="12">
        <v>8</v>
      </c>
      <c r="F13" s="12">
        <v>6</v>
      </c>
      <c r="G13" s="12"/>
      <c r="H13" s="12">
        <f t="shared" si="0"/>
        <v>717</v>
      </c>
      <c r="I13" s="26"/>
      <c r="J13" s="26">
        <f>H13*200</f>
        <v>143400</v>
      </c>
      <c r="K13" s="26">
        <f t="shared" si="2"/>
        <v>143400</v>
      </c>
      <c r="L13" s="13">
        <v>14</v>
      </c>
      <c r="M13" s="27">
        <v>1</v>
      </c>
      <c r="N13" s="27"/>
      <c r="O13" s="27"/>
      <c r="P13" s="27"/>
      <c r="Q13" s="13">
        <f>L13+M13+N13-O13</f>
        <v>15</v>
      </c>
      <c r="R13" s="27"/>
      <c r="S13" s="12">
        <f>(L13+M13+N13-O13)*500</f>
        <v>7500</v>
      </c>
      <c r="T13" s="12">
        <f>(L13+M13+N13-O13+P13)*500</f>
        <v>7500</v>
      </c>
      <c r="U13" s="26">
        <f t="shared" si="6"/>
        <v>150900</v>
      </c>
    </row>
    <row r="14" s="5" customFormat="1" ht="32" customHeight="1" spans="1:21">
      <c r="A14" s="13">
        <v>10</v>
      </c>
      <c r="B14" s="12" t="s">
        <v>29</v>
      </c>
      <c r="C14" s="12">
        <v>123</v>
      </c>
      <c r="D14" s="12">
        <v>5</v>
      </c>
      <c r="E14" s="12">
        <v>3</v>
      </c>
      <c r="F14" s="12">
        <v>2</v>
      </c>
      <c r="G14" s="12"/>
      <c r="H14" s="12">
        <f t="shared" si="0"/>
        <v>129</v>
      </c>
      <c r="I14" s="26"/>
      <c r="J14" s="26">
        <f>(C14+D14+E14-F14)*200</f>
        <v>25800</v>
      </c>
      <c r="K14" s="26">
        <f t="shared" si="2"/>
        <v>25800</v>
      </c>
      <c r="L14" s="13">
        <v>2</v>
      </c>
      <c r="M14" s="27"/>
      <c r="N14" s="27"/>
      <c r="O14" s="27"/>
      <c r="P14" s="27"/>
      <c r="Q14" s="13">
        <f>L14+M14+N14-O14</f>
        <v>2</v>
      </c>
      <c r="R14" s="27"/>
      <c r="S14" s="12">
        <f>(L14+M14+N14-O14)*500</f>
        <v>1000</v>
      </c>
      <c r="T14" s="12">
        <f>(L14+M14+N14-O14+P14)*500</f>
        <v>1000</v>
      </c>
      <c r="U14" s="26">
        <f t="shared" si="6"/>
        <v>26800</v>
      </c>
    </row>
    <row r="15" s="3" customFormat="1" ht="32" customHeight="1" spans="1:21">
      <c r="A15" s="10" t="s">
        <v>30</v>
      </c>
      <c r="B15" s="10"/>
      <c r="C15" s="10">
        <f>SUM(C5:C14)</f>
        <v>3456</v>
      </c>
      <c r="D15" s="10">
        <f>SUM(D5:D14)</f>
        <v>106</v>
      </c>
      <c r="E15" s="10">
        <f>SUM(E5:E14)</f>
        <v>65</v>
      </c>
      <c r="F15" s="10">
        <f>SUM(F5:F14)</f>
        <v>48</v>
      </c>
      <c r="G15" s="10">
        <f>SUM(G5:G14)</f>
        <v>1</v>
      </c>
      <c r="H15" s="10">
        <f>SUM(H5:H14)</f>
        <v>3579</v>
      </c>
      <c r="I15" s="29"/>
      <c r="J15" s="29">
        <f>SUM(J5:J14)</f>
        <v>715800</v>
      </c>
      <c r="K15" s="29">
        <f>SUM(K5:K14)</f>
        <v>718200</v>
      </c>
      <c r="L15" s="10">
        <f>SUM(L5:L14)</f>
        <v>55</v>
      </c>
      <c r="M15" s="10">
        <f t="shared" ref="J15:O15" si="7">SUM(M5:M13)</f>
        <v>2</v>
      </c>
      <c r="N15" s="10">
        <f t="shared" si="7"/>
        <v>1</v>
      </c>
      <c r="O15" s="10">
        <f t="shared" si="7"/>
        <v>0</v>
      </c>
      <c r="P15" s="10"/>
      <c r="Q15" s="10">
        <f>SUM(Q5:Q14)</f>
        <v>58</v>
      </c>
      <c r="R15" s="10"/>
      <c r="S15" s="10">
        <f>SUM(S5:S14)</f>
        <v>29000</v>
      </c>
      <c r="T15" s="10">
        <f>SUM(T5:T14)</f>
        <v>29000</v>
      </c>
      <c r="U15" s="29">
        <f>SUM(U5:U14)</f>
        <v>747200</v>
      </c>
    </row>
    <row r="16" s="5" customFormat="1" ht="44" customHeight="1" spans="3:21">
      <c r="C16" s="5">
        <f>C15*200</f>
        <v>691200</v>
      </c>
      <c r="D16" s="5">
        <f>D15*200</f>
        <v>21200</v>
      </c>
      <c r="E16" s="5">
        <f>(E15-F15)*200</f>
        <v>3400</v>
      </c>
      <c r="I16" s="30"/>
      <c r="J16" s="30"/>
      <c r="K16" s="30"/>
      <c r="L16" s="5">
        <f>L15*500</f>
        <v>27500</v>
      </c>
      <c r="M16" s="5">
        <f>M15*500</f>
        <v>1000</v>
      </c>
      <c r="T16" s="30"/>
      <c r="U16" s="30"/>
    </row>
    <row r="17" s="3" customFormat="1" ht="32" customHeight="1" spans="1:21">
      <c r="A17" s="3" t="s">
        <v>31</v>
      </c>
      <c r="D17" s="15" t="s">
        <v>32</v>
      </c>
      <c r="E17" s="15"/>
      <c r="F17" s="15"/>
      <c r="G17" s="15"/>
      <c r="H17" s="15"/>
      <c r="K17" s="31" t="s">
        <v>33</v>
      </c>
      <c r="L17" s="31"/>
      <c r="M17" s="31"/>
      <c r="T17" s="31" t="s">
        <v>34</v>
      </c>
      <c r="U17" s="31"/>
    </row>
  </sheetData>
  <mergeCells count="12">
    <mergeCell ref="A1:U1"/>
    <mergeCell ref="A2:J2"/>
    <mergeCell ref="T2:U2"/>
    <mergeCell ref="D3:K3"/>
    <mergeCell ref="L3:T3"/>
    <mergeCell ref="A15:B15"/>
    <mergeCell ref="A17:B17"/>
    <mergeCell ref="D17:H17"/>
    <mergeCell ref="K17:M17"/>
    <mergeCell ref="A3:A4"/>
    <mergeCell ref="B3:B4"/>
    <mergeCell ref="U3:U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  <ignoredErrors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2025-02-19T01:28:57Z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442B57DDB20D4687870E00DCF2A0222A_13</vt:lpwstr>
  </property>
</Properties>
</file>