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7月高龄补贴" sheetId="6" r:id="rId1"/>
  </sheets>
  <definedNames>
    <definedName name="_xlnm._FilterDatabase" localSheetId="0" hidden="1">'7月高龄补贴'!$A$1:$V$17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<sst xmlns="http://schemas.openxmlformats.org/spreadsheetml/2006/main" count="43" uniqueCount="36">
  <si>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2024年7月高龄补贴发放明细</t>
  </si>
  <si>
    <t>单位：鞍山市铁东区民政局</t>
  </si>
  <si>
    <t>日期：2024年8月8日</t>
  </si>
  <si>
    <t>序
号</t>
  </si>
  <si>
    <t>街道</t>
  </si>
  <si>
    <t>正常</t>
  </si>
  <si>
    <t>（90-99）岁</t>
  </si>
  <si>
    <t>百岁以上</t>
  </si>
  <si>
    <t>总计金额</t>
  </si>
  <si>
    <t>90-99</t>
  </si>
  <si>
    <t>新增</t>
  </si>
  <si>
    <t>停发
人数</t>
  </si>
  <si>
    <t>0元</t>
  </si>
  <si>
    <t>正常发
放人数</t>
  </si>
  <si>
    <t>补发</t>
  </si>
  <si>
    <t>实发
人数</t>
  </si>
  <si>
    <t>补发
金额</t>
  </si>
  <si>
    <t>正常发
放金额</t>
  </si>
  <si>
    <t>实发金额</t>
  </si>
  <si>
    <t>百岁</t>
  </si>
  <si>
    <t>新增
人数</t>
  </si>
  <si>
    <t>和平街道</t>
  </si>
  <si>
    <t>园林街道</t>
  </si>
  <si>
    <t>山南街道</t>
  </si>
  <si>
    <t>解放街道</t>
  </si>
  <si>
    <t>湖南街道</t>
  </si>
  <si>
    <t>旧堡街道</t>
  </si>
  <si>
    <t>站前街道</t>
  </si>
  <si>
    <t>新兴街道</t>
  </si>
  <si>
    <t>长甸街道</t>
  </si>
  <si>
    <t>大孤山街道</t>
  </si>
  <si>
    <t>合计</t>
  </si>
  <si>
    <t>主管领导签字：</t>
  </si>
  <si>
    <t>分管领导签字：</t>
  </si>
  <si>
    <t>审核人签字：</t>
  </si>
  <si>
    <t xml:space="preserve">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</si>
</sst>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 applyBorder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 applyBorder="0"/>
    <xf numFmtId="0" fontId="29" fillId="0" borderId="0"/>
    <xf numFmtId="0" fontId="29" fillId="0" borderId="0"/>
    <xf numFmtId="0" fontId="29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workbookViewId="0">
      <selection activeCell="X3" sqref="X3"/>
    </sheetView>
  </sheetViews>
  <sheetFormatPr defaultColWidth="9" defaultRowHeight="14.25"/>
  <cols>
    <col min="1" max="1" width="3.50833333333333" style="1" customWidth="1"/>
    <col min="2" max="2" width="10.225" style="1" customWidth="1"/>
    <col min="3" max="3" width="8.13333333333333" style="1" customWidth="1"/>
    <col min="4" max="4" width="6.58333333333333" style="1" customWidth="1"/>
    <col min="5" max="5" width="5.13333333333333" style="1" customWidth="1"/>
    <col min="6" max="6" width="4" style="1" customWidth="1"/>
    <col min="7" max="7" width="7" style="1" hidden="1" customWidth="1"/>
    <col min="8" max="8" width="5.38333333333333" style="1" customWidth="1"/>
    <col min="9" max="9" width="6.10833333333333" style="1" customWidth="1"/>
    <col min="10" max="10" width="5.88333333333333" style="7" customWidth="1"/>
    <col min="11" max="11" width="7.75833333333333" style="7" customWidth="1"/>
    <col min="12" max="12" width="8.88333333333333" style="7" customWidth="1"/>
    <col min="13" max="13" width="5.75833333333333" style="1" customWidth="1"/>
    <col min="14" max="14" width="5.50833333333333" style="1" customWidth="1"/>
    <col min="15" max="16" width="4.75833333333333" style="1" customWidth="1"/>
    <col min="17" max="17" width="3.75833333333333" style="1" customWidth="1"/>
    <col min="18" max="19" width="4.88333333333333" style="1" customWidth="1"/>
    <col min="20" max="20" width="6.75833333333333" style="1" customWidth="1"/>
    <col min="21" max="21" width="9.44166666666667" style="7" customWidth="1"/>
    <col min="22" max="22" width="12.6333333333333" style="7" customWidth="1"/>
    <col min="23" max="16384" width="9" style="1"/>
  </cols>
  <sheetData>
    <row r="1" s="1" customFormat="1" ht="54" customHeight="1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2" customFormat="1" ht="18" customHeight="1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16"/>
      <c r="K2" s="16"/>
      <c r="L2" s="17"/>
      <c r="M2" s="18"/>
      <c r="N2" s="18"/>
      <c r="O2" s="18"/>
      <c r="P2" s="18"/>
      <c r="Q2" s="18"/>
      <c r="R2" s="18"/>
      <c r="S2" s="18"/>
      <c r="T2" s="18"/>
      <c r="U2" s="31" t="s">
        <v>2</v>
      </c>
      <c r="V2" s="31"/>
    </row>
    <row r="3" s="3" customFormat="1" ht="32" customHeight="1" spans="1:22">
      <c r="A3" s="10" t="s">
        <v>3</v>
      </c>
      <c r="B3" s="11" t="s">
        <v>4</v>
      </c>
      <c r="C3" s="10" t="s">
        <v>5</v>
      </c>
      <c r="D3" s="12" t="s">
        <v>6</v>
      </c>
      <c r="E3" s="12"/>
      <c r="F3" s="12"/>
      <c r="G3" s="12"/>
      <c r="H3" s="12"/>
      <c r="I3" s="12"/>
      <c r="J3" s="12"/>
      <c r="K3" s="12"/>
      <c r="L3" s="19"/>
      <c r="M3" s="20" t="s">
        <v>7</v>
      </c>
      <c r="N3" s="21"/>
      <c r="O3" s="21"/>
      <c r="P3" s="21"/>
      <c r="Q3" s="21"/>
      <c r="R3" s="21"/>
      <c r="S3" s="21"/>
      <c r="T3" s="21"/>
      <c r="U3" s="21"/>
      <c r="V3" s="32" t="s">
        <v>8</v>
      </c>
    </row>
    <row r="4" s="3" customFormat="1" ht="32" customHeight="1" spans="1:22">
      <c r="A4" s="11"/>
      <c r="B4" s="11"/>
      <c r="C4" s="11" t="s">
        <v>9</v>
      </c>
      <c r="D4" s="10" t="s">
        <v>10</v>
      </c>
      <c r="E4" s="10" t="s">
        <v>11</v>
      </c>
      <c r="F4" s="11" t="s">
        <v>12</v>
      </c>
      <c r="G4" s="10" t="s">
        <v>13</v>
      </c>
      <c r="H4" s="11" t="s">
        <v>14</v>
      </c>
      <c r="I4" s="10" t="s">
        <v>15</v>
      </c>
      <c r="J4" s="22" t="s">
        <v>16</v>
      </c>
      <c r="K4" s="22" t="s">
        <v>17</v>
      </c>
      <c r="L4" s="23" t="s">
        <v>18</v>
      </c>
      <c r="M4" s="11" t="s">
        <v>19</v>
      </c>
      <c r="N4" s="10" t="s">
        <v>20</v>
      </c>
      <c r="O4" s="10" t="s">
        <v>11</v>
      </c>
      <c r="P4" s="11" t="s">
        <v>12</v>
      </c>
      <c r="Q4" s="11" t="s">
        <v>14</v>
      </c>
      <c r="R4" s="10" t="s">
        <v>15</v>
      </c>
      <c r="S4" s="22" t="s">
        <v>16</v>
      </c>
      <c r="T4" s="22" t="s">
        <v>17</v>
      </c>
      <c r="U4" s="23" t="s">
        <v>18</v>
      </c>
      <c r="V4" s="33"/>
    </row>
    <row r="5" s="4" customFormat="1" ht="32" customHeight="1" spans="1:22">
      <c r="A5" s="13">
        <v>1</v>
      </c>
      <c r="B5" s="14" t="s">
        <v>21</v>
      </c>
      <c r="C5" s="14">
        <v>646</v>
      </c>
      <c r="D5" s="14">
        <v>24</v>
      </c>
      <c r="E5" s="14">
        <v>10</v>
      </c>
      <c r="F5" s="14">
        <v>7</v>
      </c>
      <c r="G5" s="14"/>
      <c r="H5" s="14">
        <v>1</v>
      </c>
      <c r="I5" s="14">
        <f t="shared" ref="I5:I9" si="0">C5+D5+E5-F5</f>
        <v>673</v>
      </c>
      <c r="J5" s="24">
        <v>600</v>
      </c>
      <c r="K5" s="24">
        <f>I5*200</f>
        <v>134600</v>
      </c>
      <c r="L5" s="24">
        <f t="shared" ref="L5:L14" si="1">K5+J5</f>
        <v>135200</v>
      </c>
      <c r="M5" s="13">
        <v>10</v>
      </c>
      <c r="N5" s="25">
        <v>1</v>
      </c>
      <c r="O5" s="25"/>
      <c r="P5" s="25"/>
      <c r="Q5" s="25"/>
      <c r="R5" s="13">
        <f>M5+N5+O5-P5</f>
        <v>11</v>
      </c>
      <c r="S5" s="25"/>
      <c r="T5" s="14">
        <f>(M5+N5+O5-P5)*500</f>
        <v>5500</v>
      </c>
      <c r="U5" s="14">
        <f>(M5+N5+O5-P5+Q5)*500</f>
        <v>5500</v>
      </c>
      <c r="V5" s="24">
        <f>J5+K5+U5</f>
        <v>140700</v>
      </c>
    </row>
    <row r="6" s="5" customFormat="1" ht="32" customHeight="1" spans="1:22">
      <c r="A6" s="14">
        <v>2</v>
      </c>
      <c r="B6" s="14" t="s">
        <v>22</v>
      </c>
      <c r="C6" s="14">
        <v>465</v>
      </c>
      <c r="D6" s="14">
        <v>8</v>
      </c>
      <c r="E6" s="14">
        <v>13</v>
      </c>
      <c r="F6" s="14">
        <v>5</v>
      </c>
      <c r="G6" s="14"/>
      <c r="H6" s="14"/>
      <c r="I6" s="14">
        <f t="shared" si="0"/>
        <v>481</v>
      </c>
      <c r="J6" s="26"/>
      <c r="K6" s="26">
        <f t="shared" ref="K6:K14" si="2">(C6+D6+E6-F6)*200</f>
        <v>96200</v>
      </c>
      <c r="L6" s="26">
        <f t="shared" si="1"/>
        <v>96200</v>
      </c>
      <c r="M6" s="14">
        <v>4</v>
      </c>
      <c r="N6" s="27">
        <v>2</v>
      </c>
      <c r="O6" s="14">
        <v>1</v>
      </c>
      <c r="P6" s="27"/>
      <c r="Q6" s="27"/>
      <c r="R6" s="13">
        <f t="shared" ref="R6:R15" si="3">M6+N6+O6-P6</f>
        <v>7</v>
      </c>
      <c r="S6" s="27"/>
      <c r="T6" s="14">
        <f t="shared" ref="T6:T15" si="4">(M6+N6+O6-P6)*500</f>
        <v>3500</v>
      </c>
      <c r="U6" s="14">
        <f t="shared" ref="U6:U15" si="5">(M6+N6+O6-P6+Q6)*500</f>
        <v>3500</v>
      </c>
      <c r="V6" s="24">
        <f>J6+K6+U6</f>
        <v>99700</v>
      </c>
    </row>
    <row r="7" s="5" customFormat="1" ht="32" customHeight="1" spans="1:22">
      <c r="A7" s="14">
        <v>3</v>
      </c>
      <c r="B7" s="14" t="s">
        <v>23</v>
      </c>
      <c r="C7" s="14">
        <v>317</v>
      </c>
      <c r="D7" s="14">
        <v>11</v>
      </c>
      <c r="E7" s="14">
        <v>5</v>
      </c>
      <c r="F7" s="14">
        <v>5</v>
      </c>
      <c r="G7" s="14"/>
      <c r="H7" s="14"/>
      <c r="I7" s="14">
        <f t="shared" si="0"/>
        <v>328</v>
      </c>
      <c r="J7" s="26"/>
      <c r="K7" s="26">
        <f t="shared" si="2"/>
        <v>65600</v>
      </c>
      <c r="L7" s="26">
        <f t="shared" si="1"/>
        <v>65600</v>
      </c>
      <c r="M7" s="14">
        <v>4</v>
      </c>
      <c r="N7" s="27"/>
      <c r="O7" s="14"/>
      <c r="P7" s="27"/>
      <c r="Q7" s="27"/>
      <c r="R7" s="13">
        <f t="shared" si="3"/>
        <v>4</v>
      </c>
      <c r="S7" s="27"/>
      <c r="T7" s="14">
        <f t="shared" si="4"/>
        <v>2000</v>
      </c>
      <c r="U7" s="14">
        <f t="shared" si="5"/>
        <v>2000</v>
      </c>
      <c r="V7" s="26">
        <f t="shared" ref="V5:V14" si="6">J7+K7+U7</f>
        <v>67600</v>
      </c>
    </row>
    <row r="8" s="4" customFormat="1" ht="32" customHeight="1" spans="1:22">
      <c r="A8" s="13">
        <v>4</v>
      </c>
      <c r="B8" s="13" t="s">
        <v>24</v>
      </c>
      <c r="C8" s="13">
        <v>369</v>
      </c>
      <c r="D8" s="13">
        <v>13</v>
      </c>
      <c r="E8" s="13">
        <v>11</v>
      </c>
      <c r="F8" s="13">
        <v>11</v>
      </c>
      <c r="G8" s="13"/>
      <c r="H8" s="13"/>
      <c r="I8" s="13">
        <f t="shared" si="0"/>
        <v>382</v>
      </c>
      <c r="J8" s="24"/>
      <c r="K8" s="24">
        <f t="shared" si="2"/>
        <v>76400</v>
      </c>
      <c r="L8" s="24">
        <f t="shared" si="1"/>
        <v>76400</v>
      </c>
      <c r="M8" s="13">
        <v>6</v>
      </c>
      <c r="N8" s="25"/>
      <c r="O8" s="25"/>
      <c r="P8" s="25"/>
      <c r="Q8" s="25"/>
      <c r="R8" s="13">
        <f t="shared" si="3"/>
        <v>6</v>
      </c>
      <c r="S8" s="25"/>
      <c r="T8" s="13">
        <f t="shared" si="4"/>
        <v>3000</v>
      </c>
      <c r="U8" s="13">
        <f t="shared" si="5"/>
        <v>3000</v>
      </c>
      <c r="V8" s="24">
        <f t="shared" si="6"/>
        <v>79400</v>
      </c>
    </row>
    <row r="9" s="4" customFormat="1" ht="32" customHeight="1" spans="1:22">
      <c r="A9" s="13">
        <v>5</v>
      </c>
      <c r="B9" s="14" t="s">
        <v>25</v>
      </c>
      <c r="C9" s="14">
        <v>469</v>
      </c>
      <c r="D9" s="14">
        <v>14</v>
      </c>
      <c r="E9" s="14">
        <v>8</v>
      </c>
      <c r="F9" s="14">
        <v>4</v>
      </c>
      <c r="G9" s="14"/>
      <c r="H9" s="14"/>
      <c r="I9" s="14">
        <f t="shared" si="0"/>
        <v>487</v>
      </c>
      <c r="J9" s="24"/>
      <c r="K9" s="24">
        <f t="shared" si="2"/>
        <v>97400</v>
      </c>
      <c r="L9" s="24">
        <f t="shared" si="1"/>
        <v>97400</v>
      </c>
      <c r="M9" s="13">
        <v>8</v>
      </c>
      <c r="N9" s="25"/>
      <c r="O9" s="25">
        <v>1</v>
      </c>
      <c r="P9" s="25">
        <v>1</v>
      </c>
      <c r="Q9" s="25"/>
      <c r="R9" s="13">
        <f t="shared" si="3"/>
        <v>8</v>
      </c>
      <c r="S9" s="25"/>
      <c r="T9" s="14">
        <f t="shared" si="4"/>
        <v>4000</v>
      </c>
      <c r="U9" s="14">
        <f t="shared" si="5"/>
        <v>4000</v>
      </c>
      <c r="V9" s="24">
        <f t="shared" si="6"/>
        <v>101400</v>
      </c>
    </row>
    <row r="10" s="4" customFormat="1" ht="31" customHeight="1" spans="1:22">
      <c r="A10" s="13">
        <v>6</v>
      </c>
      <c r="B10" s="14" t="s">
        <v>26</v>
      </c>
      <c r="C10" s="14">
        <v>83</v>
      </c>
      <c r="D10" s="14">
        <v>2</v>
      </c>
      <c r="E10" s="14">
        <v>3</v>
      </c>
      <c r="F10" s="14">
        <v>2</v>
      </c>
      <c r="G10" s="14"/>
      <c r="H10" s="14"/>
      <c r="I10" s="14">
        <f t="shared" ref="I9:I14" si="7">C10+D10+E10-F10</f>
        <v>86</v>
      </c>
      <c r="J10" s="24"/>
      <c r="K10" s="24">
        <f t="shared" si="2"/>
        <v>17200</v>
      </c>
      <c r="L10" s="24">
        <f t="shared" si="1"/>
        <v>17200</v>
      </c>
      <c r="M10" s="13"/>
      <c r="N10" s="27"/>
      <c r="O10" s="25"/>
      <c r="P10" s="25"/>
      <c r="Q10" s="25"/>
      <c r="R10" s="13"/>
      <c r="S10" s="25"/>
      <c r="T10" s="14"/>
      <c r="U10" s="14"/>
      <c r="V10" s="24">
        <f t="shared" si="6"/>
        <v>17200</v>
      </c>
    </row>
    <row r="11" s="5" customFormat="1" ht="32" customHeight="1" spans="1:22">
      <c r="A11" s="14">
        <v>7</v>
      </c>
      <c r="B11" s="14" t="s">
        <v>27</v>
      </c>
      <c r="C11" s="14">
        <v>398</v>
      </c>
      <c r="D11" s="14">
        <v>14</v>
      </c>
      <c r="E11" s="14">
        <v>2</v>
      </c>
      <c r="F11" s="14"/>
      <c r="G11" s="14"/>
      <c r="H11" s="14"/>
      <c r="I11" s="14">
        <f t="shared" si="7"/>
        <v>414</v>
      </c>
      <c r="J11" s="26"/>
      <c r="K11" s="26">
        <f t="shared" si="2"/>
        <v>82800</v>
      </c>
      <c r="L11" s="26">
        <f t="shared" si="1"/>
        <v>82800</v>
      </c>
      <c r="M11" s="14">
        <v>5</v>
      </c>
      <c r="N11" s="27"/>
      <c r="O11" s="27"/>
      <c r="P11" s="27"/>
      <c r="Q11" s="27"/>
      <c r="R11" s="14">
        <f t="shared" si="3"/>
        <v>5</v>
      </c>
      <c r="S11" s="27"/>
      <c r="T11" s="14">
        <f t="shared" si="4"/>
        <v>2500</v>
      </c>
      <c r="U11" s="14">
        <f t="shared" si="5"/>
        <v>2500</v>
      </c>
      <c r="V11" s="26">
        <f t="shared" si="6"/>
        <v>85300</v>
      </c>
    </row>
    <row r="12" s="4" customFormat="1" ht="32" customHeight="1" spans="1:22">
      <c r="A12" s="13">
        <v>8</v>
      </c>
      <c r="B12" s="14" t="s">
        <v>28</v>
      </c>
      <c r="C12" s="14">
        <v>116</v>
      </c>
      <c r="D12" s="14">
        <v>3</v>
      </c>
      <c r="E12" s="14">
        <v>3</v>
      </c>
      <c r="F12" s="14"/>
      <c r="G12" s="14"/>
      <c r="H12" s="14"/>
      <c r="I12" s="14">
        <f t="shared" si="7"/>
        <v>122</v>
      </c>
      <c r="J12" s="24"/>
      <c r="K12" s="24">
        <f t="shared" si="2"/>
        <v>24400</v>
      </c>
      <c r="L12" s="24">
        <f t="shared" si="1"/>
        <v>24400</v>
      </c>
      <c r="M12" s="13">
        <v>1</v>
      </c>
      <c r="N12" s="25"/>
      <c r="O12" s="25"/>
      <c r="P12" s="25"/>
      <c r="Q12" s="25"/>
      <c r="R12" s="13">
        <f t="shared" si="3"/>
        <v>1</v>
      </c>
      <c r="S12" s="25"/>
      <c r="T12" s="14">
        <f t="shared" si="4"/>
        <v>500</v>
      </c>
      <c r="U12" s="14">
        <f t="shared" si="5"/>
        <v>500</v>
      </c>
      <c r="V12" s="24">
        <f t="shared" si="6"/>
        <v>24900</v>
      </c>
    </row>
    <row r="13" s="4" customFormat="1" ht="32" customHeight="1" spans="1:22">
      <c r="A13" s="13">
        <v>9</v>
      </c>
      <c r="B13" s="14" t="s">
        <v>29</v>
      </c>
      <c r="C13" s="14">
        <v>269</v>
      </c>
      <c r="D13" s="14">
        <v>8</v>
      </c>
      <c r="E13" s="14">
        <v>3</v>
      </c>
      <c r="F13" s="14">
        <v>2</v>
      </c>
      <c r="G13" s="14"/>
      <c r="H13" s="14"/>
      <c r="I13" s="14">
        <f t="shared" si="7"/>
        <v>278</v>
      </c>
      <c r="J13" s="24"/>
      <c r="K13" s="24">
        <f t="shared" si="2"/>
        <v>55600</v>
      </c>
      <c r="L13" s="24">
        <f t="shared" si="1"/>
        <v>55600</v>
      </c>
      <c r="M13" s="13">
        <v>2</v>
      </c>
      <c r="N13" s="25"/>
      <c r="O13" s="25"/>
      <c r="P13" s="25"/>
      <c r="Q13" s="25"/>
      <c r="R13" s="13">
        <f t="shared" si="3"/>
        <v>2</v>
      </c>
      <c r="S13" s="25"/>
      <c r="T13" s="14">
        <f t="shared" si="4"/>
        <v>1000</v>
      </c>
      <c r="U13" s="14">
        <f t="shared" si="5"/>
        <v>1000</v>
      </c>
      <c r="V13" s="24">
        <f t="shared" si="6"/>
        <v>56600</v>
      </c>
    </row>
    <row r="14" s="4" customFormat="1" ht="32" customHeight="1" spans="1:22">
      <c r="A14" s="13">
        <v>10</v>
      </c>
      <c r="B14" s="14" t="s">
        <v>30</v>
      </c>
      <c r="C14" s="14">
        <v>107</v>
      </c>
      <c r="D14" s="14">
        <v>5</v>
      </c>
      <c r="E14" s="14">
        <v>5</v>
      </c>
      <c r="F14" s="14">
        <v>1</v>
      </c>
      <c r="G14" s="14"/>
      <c r="H14" s="14"/>
      <c r="I14" s="14">
        <f t="shared" si="7"/>
        <v>116</v>
      </c>
      <c r="J14" s="24"/>
      <c r="K14" s="24">
        <f t="shared" si="2"/>
        <v>23200</v>
      </c>
      <c r="L14" s="24">
        <f t="shared" si="1"/>
        <v>23200</v>
      </c>
      <c r="M14" s="13">
        <v>1</v>
      </c>
      <c r="N14" s="25"/>
      <c r="O14" s="25"/>
      <c r="P14" s="25"/>
      <c r="Q14" s="25"/>
      <c r="R14" s="13">
        <f t="shared" si="3"/>
        <v>1</v>
      </c>
      <c r="S14" s="25"/>
      <c r="T14" s="14">
        <f t="shared" si="4"/>
        <v>500</v>
      </c>
      <c r="U14" s="14">
        <f t="shared" si="5"/>
        <v>500</v>
      </c>
      <c r="V14" s="24">
        <f t="shared" si="6"/>
        <v>23700</v>
      </c>
    </row>
    <row r="15" s="3" customFormat="1" ht="32" customHeight="1" spans="1:22">
      <c r="A15" s="11" t="s">
        <v>31</v>
      </c>
      <c r="B15" s="11"/>
      <c r="C15" s="11">
        <v>3225</v>
      </c>
      <c r="D15" s="11">
        <f>SUM(D5:D14)</f>
        <v>102</v>
      </c>
      <c r="E15" s="11">
        <f>SUM(E5:E14)</f>
        <v>63</v>
      </c>
      <c r="F15" s="11">
        <f>SUM(F5:F14)</f>
        <v>37</v>
      </c>
      <c r="G15" s="11"/>
      <c r="H15" s="11"/>
      <c r="I15" s="11">
        <f>SUM(I5:I14)</f>
        <v>3367</v>
      </c>
      <c r="J15" s="28"/>
      <c r="K15" s="28">
        <f t="shared" ref="K15:P15" si="8">SUM(K5:K14)</f>
        <v>673400</v>
      </c>
      <c r="L15" s="28">
        <f t="shared" si="8"/>
        <v>674000</v>
      </c>
      <c r="M15" s="11">
        <f t="shared" si="8"/>
        <v>41</v>
      </c>
      <c r="N15" s="11">
        <f t="shared" si="8"/>
        <v>3</v>
      </c>
      <c r="O15" s="11">
        <f t="shared" si="8"/>
        <v>2</v>
      </c>
      <c r="P15" s="11">
        <f t="shared" si="8"/>
        <v>1</v>
      </c>
      <c r="Q15" s="11"/>
      <c r="R15" s="11">
        <f>SUM(R5:R14)</f>
        <v>45</v>
      </c>
      <c r="S15" s="11"/>
      <c r="T15" s="11">
        <f>SUM(T5:T14)</f>
        <v>22500</v>
      </c>
      <c r="U15" s="11">
        <f>SUM(U5:U14)</f>
        <v>22500</v>
      </c>
      <c r="V15" s="28">
        <f>SUM(V5:V14)</f>
        <v>696500</v>
      </c>
    </row>
    <row r="16" s="6" customFormat="1" ht="32" customHeight="1" spans="3:22">
      <c r="C16" s="6">
        <f>C15*200</f>
        <v>645000</v>
      </c>
      <c r="D16" s="6">
        <f>D15*200</f>
        <v>20400</v>
      </c>
      <c r="E16" s="6">
        <f>(E15-F15)*200</f>
        <v>5200</v>
      </c>
      <c r="J16" s="29"/>
      <c r="K16" s="29"/>
      <c r="L16" s="29"/>
      <c r="M16" s="6">
        <f>M15*500</f>
        <v>20500</v>
      </c>
      <c r="N16" s="6">
        <f>N15*500</f>
        <v>1500</v>
      </c>
      <c r="O16" s="6">
        <v>500</v>
      </c>
      <c r="P16" s="6">
        <v>500</v>
      </c>
      <c r="U16" s="29"/>
      <c r="V16" s="29"/>
    </row>
    <row r="17" s="3" customFormat="1" ht="32" customHeight="1" spans="1:22">
      <c r="A17" s="3" t="s">
        <v>32</v>
      </c>
      <c r="D17" s="15" t="s">
        <v>33</v>
      </c>
      <c r="E17" s="15"/>
      <c r="F17" s="15"/>
      <c r="G17" s="15"/>
      <c r="H17" s="15"/>
      <c r="I17" s="15"/>
      <c r="L17" s="30" t="s">
        <v>34</v>
      </c>
      <c r="M17" s="30"/>
      <c r="N17" s="30"/>
      <c r="U17" s="30" t="s">
        <v>35</v>
      </c>
      <c r="V17" s="30"/>
    </row>
  </sheetData>
  <mergeCells count="12">
    <mergeCell ref="A1:V1"/>
    <mergeCell ref="A2:K2"/>
    <mergeCell ref="U2:V2"/>
    <mergeCell ref="D3:L3"/>
    <mergeCell ref="M3:U3"/>
    <mergeCell ref="A15:B15"/>
    <mergeCell ref="A17:B17"/>
    <mergeCell ref="D17:I17"/>
    <mergeCell ref="L17:N17"/>
    <mergeCell ref="A3:A4"/>
    <mergeCell ref="B3:B4"/>
    <mergeCell ref="V3:V4"/>
  </mergeCells>
  <printOptions horizontalCentered="1"/>
  <pageMargins left="0.161111111111111" right="0.161111111111111" top="0.2125" bottom="0.2125" header="0.302777777777778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Owner</cp:lastModifiedBy>
  <dcterms:created xsi:type="dcterms:W3CDTF">2020-08-13T02:15:00Z</dcterms:created>
  <dcterms:modified xsi:type="dcterms:W3CDTF">2024-08-16T03:01:31Z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61277D7C97A74B7E9A025B958754DBD7_13</vt:lpwstr>
  </property>
</Properties>
</file>